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andrew/Documents/Andrew Projects/Ae architects/"/>
    </mc:Choice>
  </mc:AlternateContent>
  <xr:revisionPtr revIDLastSave="0" documentId="13_ncr:1_{85AD62DF-A4DF-3F4C-9B97-6645274F9478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" i="1" l="1"/>
  <c r="U25" i="1"/>
  <c r="V25" i="1" s="1"/>
  <c r="L25" i="1"/>
  <c r="K25" i="1"/>
  <c r="H25" i="1"/>
  <c r="X22" i="1"/>
  <c r="U22" i="1"/>
  <c r="V22" i="1" s="1"/>
  <c r="L22" i="1"/>
  <c r="K22" i="1"/>
  <c r="H22" i="1"/>
  <c r="X55" i="1"/>
  <c r="U55" i="1"/>
  <c r="V55" i="1" s="1"/>
  <c r="L55" i="1"/>
  <c r="K55" i="1"/>
  <c r="H55" i="1"/>
  <c r="X39" i="1"/>
  <c r="U39" i="1"/>
  <c r="V39" i="1" s="1"/>
  <c r="L39" i="1"/>
  <c r="K39" i="1"/>
  <c r="H39" i="1"/>
  <c r="X46" i="1"/>
  <c r="U46" i="1"/>
  <c r="V46" i="1" s="1"/>
  <c r="L46" i="1"/>
  <c r="K46" i="1"/>
  <c r="H46" i="1"/>
  <c r="X57" i="1"/>
  <c r="U57" i="1"/>
  <c r="V57" i="1" s="1"/>
  <c r="L57" i="1"/>
  <c r="K57" i="1"/>
  <c r="H57" i="1"/>
  <c r="X157" i="1"/>
  <c r="U157" i="1"/>
  <c r="V157" i="1" s="1"/>
  <c r="L157" i="1"/>
  <c r="K157" i="1"/>
  <c r="H157" i="1"/>
  <c r="X84" i="1"/>
  <c r="U84" i="1"/>
  <c r="V84" i="1" s="1"/>
  <c r="L84" i="1"/>
  <c r="K84" i="1"/>
  <c r="H84" i="1"/>
  <c r="X50" i="1"/>
  <c r="U50" i="1"/>
  <c r="V50" i="1" s="1"/>
  <c r="L50" i="1"/>
  <c r="K50" i="1"/>
  <c r="H50" i="1"/>
  <c r="X70" i="1"/>
  <c r="U70" i="1"/>
  <c r="V70" i="1" s="1"/>
  <c r="L70" i="1"/>
  <c r="K70" i="1"/>
  <c r="H70" i="1"/>
  <c r="X68" i="1"/>
  <c r="U68" i="1"/>
  <c r="V68" i="1" s="1"/>
  <c r="L68" i="1"/>
  <c r="K68" i="1"/>
  <c r="H68" i="1"/>
  <c r="X37" i="1"/>
  <c r="U37" i="1"/>
  <c r="V37" i="1" s="1"/>
  <c r="L37" i="1"/>
  <c r="K37" i="1"/>
  <c r="H37" i="1"/>
  <c r="X66" i="1"/>
  <c r="U66" i="1"/>
  <c r="V66" i="1" s="1"/>
  <c r="L66" i="1"/>
  <c r="K66" i="1"/>
  <c r="H66" i="1"/>
  <c r="X64" i="1"/>
  <c r="U64" i="1"/>
  <c r="V64" i="1" s="1"/>
  <c r="L64" i="1"/>
  <c r="K64" i="1"/>
  <c r="H64" i="1"/>
  <c r="X93" i="1"/>
  <c r="U93" i="1"/>
  <c r="V93" i="1" s="1"/>
  <c r="L93" i="1"/>
  <c r="K93" i="1"/>
  <c r="H93" i="1"/>
  <c r="X49" i="1"/>
  <c r="U49" i="1"/>
  <c r="V49" i="1" s="1"/>
  <c r="L49" i="1"/>
  <c r="K49" i="1"/>
  <c r="H49" i="1"/>
  <c r="X36" i="1"/>
  <c r="U36" i="1"/>
  <c r="V36" i="1" s="1"/>
  <c r="L36" i="1"/>
  <c r="K36" i="1"/>
  <c r="H36" i="1"/>
  <c r="H24" i="1"/>
  <c r="K24" i="1"/>
  <c r="U24" i="1"/>
  <c r="X24" i="1"/>
  <c r="X61" i="1"/>
  <c r="L24" i="1"/>
  <c r="L61" i="1"/>
  <c r="X51" i="1"/>
  <c r="L51" i="1"/>
  <c r="L47" i="1"/>
  <c r="H61" i="1"/>
  <c r="H51" i="1"/>
  <c r="X44" i="1"/>
  <c r="U61" i="1"/>
  <c r="V61" i="1" s="1"/>
  <c r="U51" i="1"/>
  <c r="V51" i="1" s="1"/>
  <c r="U44" i="1"/>
  <c r="V44" i="1" s="1"/>
  <c r="U43" i="1"/>
  <c r="V43" i="1" s="1"/>
  <c r="U42" i="1"/>
  <c r="V42" i="1" s="1"/>
  <c r="X43" i="1"/>
  <c r="L44" i="1"/>
  <c r="L43" i="1"/>
  <c r="H43" i="1"/>
  <c r="H44" i="1"/>
  <c r="X16" i="1"/>
  <c r="U16" i="1"/>
  <c r="V16" i="1" s="1"/>
  <c r="H16" i="1"/>
  <c r="H20" i="1"/>
  <c r="H19" i="1"/>
  <c r="H18" i="1"/>
  <c r="H17" i="1"/>
  <c r="H15" i="1"/>
  <c r="H14" i="1"/>
  <c r="H13" i="1"/>
  <c r="L16" i="1"/>
  <c r="L12" i="1"/>
  <c r="H12" i="1"/>
  <c r="X12" i="1"/>
  <c r="U12" i="1"/>
  <c r="V12" i="1" s="1"/>
  <c r="K43" i="1"/>
  <c r="K51" i="1"/>
  <c r="K16" i="1"/>
  <c r="K12" i="1"/>
  <c r="K61" i="1"/>
  <c r="K44" i="1"/>
  <c r="X59" i="1"/>
  <c r="U59" i="1"/>
  <c r="V59" i="1" s="1"/>
  <c r="L59" i="1"/>
  <c r="K59" i="1"/>
  <c r="H59" i="1"/>
  <c r="X35" i="1"/>
  <c r="U35" i="1"/>
  <c r="V35" i="1" s="1"/>
  <c r="L35" i="1"/>
  <c r="K35" i="1"/>
  <c r="H35" i="1"/>
  <c r="X45" i="1"/>
  <c r="U45" i="1"/>
  <c r="V45" i="1" s="1"/>
  <c r="L45" i="1"/>
  <c r="K45" i="1"/>
  <c r="H45" i="1"/>
  <c r="X40" i="1"/>
  <c r="U40" i="1"/>
  <c r="V40" i="1" s="1"/>
  <c r="L40" i="1"/>
  <c r="K40" i="1"/>
  <c r="H40" i="1"/>
  <c r="X27" i="1"/>
  <c r="U27" i="1"/>
  <c r="V27" i="1" s="1"/>
  <c r="L27" i="1"/>
  <c r="K27" i="1"/>
  <c r="H27" i="1"/>
  <c r="X6" i="1"/>
  <c r="U6" i="1"/>
  <c r="V6" i="1" s="1"/>
  <c r="L6" i="1"/>
  <c r="K6" i="1"/>
  <c r="H6" i="1"/>
  <c r="X23" i="1"/>
  <c r="U23" i="1"/>
  <c r="V23" i="1" s="1"/>
  <c r="L23" i="1"/>
  <c r="K23" i="1"/>
  <c r="H23" i="1"/>
  <c r="X28" i="1"/>
  <c r="U28" i="1"/>
  <c r="V28" i="1" s="1"/>
  <c r="L28" i="1"/>
  <c r="K28" i="1"/>
  <c r="H28" i="1"/>
  <c r="X9" i="1"/>
  <c r="U9" i="1"/>
  <c r="V9" i="1" s="1"/>
  <c r="L9" i="1"/>
  <c r="K9" i="1"/>
  <c r="X56" i="1"/>
  <c r="U56" i="1"/>
  <c r="V56" i="1" s="1"/>
  <c r="L56" i="1"/>
  <c r="K56" i="1"/>
  <c r="H56" i="1"/>
  <c r="X18" i="1"/>
  <c r="U18" i="1"/>
  <c r="V18" i="1" s="1"/>
  <c r="L18" i="1"/>
  <c r="K18" i="1"/>
  <c r="X5" i="1"/>
  <c r="U5" i="1"/>
  <c r="V5" i="1" s="1"/>
  <c r="L5" i="1"/>
  <c r="K5" i="1"/>
  <c r="H5" i="1"/>
  <c r="X30" i="1"/>
  <c r="U30" i="1"/>
  <c r="V30" i="1" s="1"/>
  <c r="L30" i="1"/>
  <c r="K30" i="1"/>
  <c r="H30" i="1"/>
  <c r="X106" i="1"/>
  <c r="U106" i="1"/>
  <c r="V106" i="1" s="1"/>
  <c r="L106" i="1"/>
  <c r="K106" i="1"/>
  <c r="H106" i="1"/>
  <c r="X63" i="1"/>
  <c r="U63" i="1"/>
  <c r="V63" i="1" s="1"/>
  <c r="L63" i="1"/>
  <c r="K63" i="1"/>
  <c r="H63" i="1"/>
  <c r="X34" i="1"/>
  <c r="U34" i="1"/>
  <c r="V34" i="1" s="1"/>
  <c r="L34" i="1"/>
  <c r="K34" i="1"/>
  <c r="H34" i="1"/>
  <c r="X26" i="1"/>
  <c r="U26" i="1"/>
  <c r="V26" i="1" s="1"/>
  <c r="L26" i="1"/>
  <c r="K26" i="1"/>
  <c r="H26" i="1"/>
  <c r="X111" i="1"/>
  <c r="U111" i="1"/>
  <c r="V111" i="1" s="1"/>
  <c r="L111" i="1"/>
  <c r="K111" i="1"/>
  <c r="H111" i="1"/>
  <c r="U8" i="1"/>
  <c r="U10" i="1"/>
  <c r="V10" i="1" s="1"/>
  <c r="U11" i="1"/>
  <c r="V11" i="1" s="1"/>
  <c r="U13" i="1"/>
  <c r="V13" i="1" s="1"/>
  <c r="U14" i="1"/>
  <c r="V14" i="1" s="1"/>
  <c r="U15" i="1"/>
  <c r="V15" i="1" s="1"/>
  <c r="U17" i="1"/>
  <c r="V17" i="1" s="1"/>
  <c r="U19" i="1"/>
  <c r="V19" i="1" s="1"/>
  <c r="U20" i="1"/>
  <c r="V20" i="1" s="1"/>
  <c r="U29" i="1"/>
  <c r="V29" i="1" s="1"/>
  <c r="U31" i="1"/>
  <c r="V31" i="1" s="1"/>
  <c r="U32" i="1"/>
  <c r="V32" i="1" s="1"/>
  <c r="U33" i="1"/>
  <c r="V33" i="1" s="1"/>
  <c r="U38" i="1"/>
  <c r="V38" i="1" s="1"/>
  <c r="U41" i="1"/>
  <c r="V41" i="1" s="1"/>
  <c r="U47" i="1"/>
  <c r="V47" i="1" s="1"/>
  <c r="U48" i="1"/>
  <c r="V48" i="1" s="1"/>
  <c r="U52" i="1"/>
  <c r="V52" i="1" s="1"/>
  <c r="U53" i="1"/>
  <c r="V53" i="1" s="1"/>
  <c r="U54" i="1"/>
  <c r="V54" i="1" s="1"/>
  <c r="U58" i="1"/>
  <c r="V58" i="1" s="1"/>
  <c r="U60" i="1"/>
  <c r="V60" i="1" s="1"/>
  <c r="U62" i="1"/>
  <c r="V62" i="1" s="1"/>
  <c r="U65" i="1"/>
  <c r="V65" i="1" s="1"/>
  <c r="U67" i="1"/>
  <c r="V67" i="1" s="1"/>
  <c r="U69" i="1"/>
  <c r="V69" i="1" s="1"/>
  <c r="U71" i="1"/>
  <c r="V71" i="1" s="1"/>
  <c r="U72" i="1"/>
  <c r="V72" i="1" s="1"/>
  <c r="U73" i="1"/>
  <c r="V73" i="1" s="1"/>
  <c r="U74" i="1"/>
  <c r="V74" i="1" s="1"/>
  <c r="U75" i="1"/>
  <c r="V75" i="1" s="1"/>
  <c r="U76" i="1"/>
  <c r="V76" i="1" s="1"/>
  <c r="U77" i="1"/>
  <c r="V77" i="1" s="1"/>
  <c r="U78" i="1"/>
  <c r="V78" i="1" s="1"/>
  <c r="U79" i="1"/>
  <c r="V79" i="1" s="1"/>
  <c r="U80" i="1"/>
  <c r="V80" i="1" s="1"/>
  <c r="U81" i="1"/>
  <c r="V81" i="1" s="1"/>
  <c r="U82" i="1"/>
  <c r="V82" i="1" s="1"/>
  <c r="U83" i="1"/>
  <c r="V83" i="1" s="1"/>
  <c r="U85" i="1"/>
  <c r="V85" i="1" s="1"/>
  <c r="U86" i="1"/>
  <c r="V86" i="1" s="1"/>
  <c r="U87" i="1"/>
  <c r="V87" i="1" s="1"/>
  <c r="U88" i="1"/>
  <c r="V88" i="1" s="1"/>
  <c r="U89" i="1"/>
  <c r="V89" i="1" s="1"/>
  <c r="U90" i="1"/>
  <c r="V90" i="1" s="1"/>
  <c r="U91" i="1"/>
  <c r="V91" i="1" s="1"/>
  <c r="U92" i="1"/>
  <c r="V92" i="1" s="1"/>
  <c r="U94" i="1"/>
  <c r="V94" i="1" s="1"/>
  <c r="U95" i="1"/>
  <c r="V95" i="1" s="1"/>
  <c r="U96" i="1"/>
  <c r="V96" i="1" s="1"/>
  <c r="U97" i="1"/>
  <c r="V97" i="1" s="1"/>
  <c r="U98" i="1"/>
  <c r="V98" i="1" s="1"/>
  <c r="U99" i="1"/>
  <c r="V99" i="1" s="1"/>
  <c r="U100" i="1"/>
  <c r="V100" i="1" s="1"/>
  <c r="U101" i="1"/>
  <c r="V101" i="1" s="1"/>
  <c r="U102" i="1"/>
  <c r="V102" i="1" s="1"/>
  <c r="U103" i="1"/>
  <c r="V103" i="1" s="1"/>
  <c r="U104" i="1"/>
  <c r="V104" i="1" s="1"/>
  <c r="U105" i="1"/>
  <c r="V105" i="1" s="1"/>
  <c r="U107" i="1"/>
  <c r="V107" i="1" s="1"/>
  <c r="U108" i="1"/>
  <c r="V108" i="1" s="1"/>
  <c r="U109" i="1"/>
  <c r="V109" i="1" s="1"/>
  <c r="U112" i="1"/>
  <c r="V112" i="1" s="1"/>
  <c r="U113" i="1"/>
  <c r="V113" i="1" s="1"/>
  <c r="U114" i="1"/>
  <c r="V114" i="1" s="1"/>
  <c r="U115" i="1"/>
  <c r="V115" i="1" s="1"/>
  <c r="U116" i="1"/>
  <c r="V116" i="1" s="1"/>
  <c r="U117" i="1"/>
  <c r="V117" i="1" s="1"/>
  <c r="U118" i="1"/>
  <c r="V118" i="1" s="1"/>
  <c r="U119" i="1"/>
  <c r="V119" i="1" s="1"/>
  <c r="U120" i="1"/>
  <c r="V120" i="1" s="1"/>
  <c r="U121" i="1"/>
  <c r="V121" i="1" s="1"/>
  <c r="U122" i="1"/>
  <c r="V122" i="1" s="1"/>
  <c r="U123" i="1"/>
  <c r="V123" i="1" s="1"/>
  <c r="U124" i="1"/>
  <c r="V124" i="1" s="1"/>
  <c r="U125" i="1"/>
  <c r="V125" i="1" s="1"/>
  <c r="U126" i="1"/>
  <c r="V126" i="1" s="1"/>
  <c r="U127" i="1"/>
  <c r="V127" i="1" s="1"/>
  <c r="U128" i="1"/>
  <c r="V128" i="1" s="1"/>
  <c r="U129" i="1"/>
  <c r="V129" i="1" s="1"/>
  <c r="U110" i="1"/>
  <c r="V110" i="1" s="1"/>
  <c r="U130" i="1"/>
  <c r="V130" i="1" s="1"/>
  <c r="U131" i="1"/>
  <c r="V131" i="1" s="1"/>
  <c r="U132" i="1"/>
  <c r="V132" i="1" s="1"/>
  <c r="U133" i="1"/>
  <c r="V133" i="1" s="1"/>
  <c r="U134" i="1"/>
  <c r="V134" i="1" s="1"/>
  <c r="U135" i="1"/>
  <c r="V135" i="1" s="1"/>
  <c r="U136" i="1"/>
  <c r="V136" i="1" s="1"/>
  <c r="U140" i="1"/>
  <c r="V140" i="1" s="1"/>
  <c r="U141" i="1"/>
  <c r="V141" i="1" s="1"/>
  <c r="U142" i="1"/>
  <c r="V142" i="1" s="1"/>
  <c r="U143" i="1"/>
  <c r="V143" i="1" s="1"/>
  <c r="U144" i="1"/>
  <c r="V144" i="1" s="1"/>
  <c r="U145" i="1"/>
  <c r="V145" i="1" s="1"/>
  <c r="U146" i="1"/>
  <c r="V146" i="1" s="1"/>
  <c r="U147" i="1"/>
  <c r="V147" i="1" s="1"/>
  <c r="U148" i="1"/>
  <c r="V148" i="1" s="1"/>
  <c r="U149" i="1"/>
  <c r="V149" i="1" s="1"/>
  <c r="U150" i="1"/>
  <c r="V150" i="1" s="1"/>
  <c r="U151" i="1"/>
  <c r="V151" i="1" s="1"/>
  <c r="U152" i="1"/>
  <c r="V152" i="1" s="1"/>
  <c r="U153" i="1"/>
  <c r="V153" i="1" s="1"/>
  <c r="U158" i="1"/>
  <c r="V158" i="1" s="1"/>
  <c r="U159" i="1"/>
  <c r="V159" i="1" s="1"/>
  <c r="U160" i="1"/>
  <c r="V160" i="1" s="1"/>
  <c r="U161" i="1"/>
  <c r="V161" i="1" s="1"/>
  <c r="U162" i="1"/>
  <c r="V162" i="1" s="1"/>
  <c r="U163" i="1"/>
  <c r="V163" i="1" s="1"/>
  <c r="U164" i="1"/>
  <c r="V164" i="1" s="1"/>
  <c r="X91" i="1"/>
  <c r="L91" i="1"/>
  <c r="K91" i="1"/>
  <c r="H91" i="1"/>
  <c r="X108" i="1"/>
  <c r="L108" i="1"/>
  <c r="K108" i="1"/>
  <c r="H108" i="1"/>
  <c r="X100" i="1"/>
  <c r="L100" i="1"/>
  <c r="K100" i="1"/>
  <c r="H100" i="1"/>
  <c r="X107" i="1"/>
  <c r="L107" i="1"/>
  <c r="K107" i="1"/>
  <c r="H107" i="1"/>
  <c r="X109" i="1"/>
  <c r="L109" i="1"/>
  <c r="K109" i="1"/>
  <c r="H109" i="1"/>
  <c r="X67" i="1"/>
  <c r="L67" i="1"/>
  <c r="K67" i="1"/>
  <c r="H67" i="1"/>
  <c r="X20" i="1"/>
  <c r="L20" i="1"/>
  <c r="K20" i="1"/>
  <c r="X104" i="1"/>
  <c r="L104" i="1"/>
  <c r="K104" i="1"/>
  <c r="H104" i="1"/>
  <c r="X47" i="1"/>
  <c r="K47" i="1"/>
  <c r="H47" i="1"/>
  <c r="X92" i="1"/>
  <c r="L92" i="1"/>
  <c r="K92" i="1"/>
  <c r="H92" i="1"/>
  <c r="H119" i="1"/>
  <c r="K119" i="1"/>
  <c r="L119" i="1"/>
  <c r="X119" i="1"/>
  <c r="H83" i="1"/>
  <c r="K83" i="1"/>
  <c r="L83" i="1"/>
  <c r="X83" i="1"/>
  <c r="X118" i="1"/>
  <c r="L118" i="1"/>
  <c r="K118" i="1"/>
  <c r="H118" i="1"/>
  <c r="X136" i="1"/>
  <c r="L136" i="1"/>
  <c r="K136" i="1"/>
  <c r="H136" i="1"/>
  <c r="X90" i="1"/>
  <c r="L90" i="1"/>
  <c r="K90" i="1"/>
  <c r="H90" i="1"/>
  <c r="X102" i="1"/>
  <c r="L102" i="1"/>
  <c r="K102" i="1"/>
  <c r="H102" i="1"/>
  <c r="X60" i="1"/>
  <c r="L60" i="1"/>
  <c r="K60" i="1"/>
  <c r="H60" i="1"/>
  <c r="X159" i="1"/>
  <c r="L159" i="1"/>
  <c r="K159" i="1"/>
  <c r="H159" i="1"/>
  <c r="X163" i="1"/>
  <c r="L163" i="1"/>
  <c r="K163" i="1"/>
  <c r="H163" i="1"/>
  <c r="X41" i="1"/>
  <c r="L41" i="1"/>
  <c r="K41" i="1"/>
  <c r="H41" i="1"/>
  <c r="K115" i="1"/>
  <c r="X7" i="1"/>
  <c r="U7" i="1"/>
  <c r="V7" i="1" s="1"/>
  <c r="L7" i="1"/>
  <c r="K7" i="1"/>
  <c r="H7" i="1"/>
  <c r="X29" i="1"/>
  <c r="L29" i="1"/>
  <c r="K29" i="1"/>
  <c r="H29" i="1"/>
  <c r="X48" i="1"/>
  <c r="L48" i="1"/>
  <c r="K48" i="1"/>
  <c r="H48" i="1"/>
  <c r="X88" i="1"/>
  <c r="L88" i="1"/>
  <c r="K88" i="1"/>
  <c r="H88" i="1"/>
  <c r="X113" i="1"/>
  <c r="L113" i="1"/>
  <c r="K113" i="1"/>
  <c r="H113" i="1"/>
  <c r="X53" i="1"/>
  <c r="L53" i="1"/>
  <c r="K53" i="1"/>
  <c r="H53" i="1"/>
  <c r="X105" i="1"/>
  <c r="L105" i="1"/>
  <c r="K105" i="1"/>
  <c r="H105" i="1"/>
  <c r="X96" i="1"/>
  <c r="L96" i="1"/>
  <c r="K96" i="1"/>
  <c r="H96" i="1"/>
  <c r="X54" i="1"/>
  <c r="L54" i="1"/>
  <c r="K54" i="1"/>
  <c r="H54" i="1"/>
  <c r="X97" i="1"/>
  <c r="L97" i="1"/>
  <c r="K97" i="1"/>
  <c r="H97" i="1"/>
  <c r="X69" i="1"/>
  <c r="L69" i="1"/>
  <c r="K69" i="1"/>
  <c r="H69" i="1"/>
  <c r="X74" i="1"/>
  <c r="L74" i="1"/>
  <c r="K74" i="1"/>
  <c r="H74" i="1"/>
  <c r="X72" i="1"/>
  <c r="L72" i="1"/>
  <c r="K72" i="1"/>
  <c r="H72" i="1"/>
  <c r="X135" i="1"/>
  <c r="L135" i="1"/>
  <c r="K135" i="1"/>
  <c r="H135" i="1"/>
  <c r="X122" i="1"/>
  <c r="L122" i="1"/>
  <c r="H122" i="1"/>
  <c r="X98" i="1"/>
  <c r="L98" i="1"/>
  <c r="K98" i="1"/>
  <c r="H98" i="1"/>
  <c r="X33" i="1"/>
  <c r="L33" i="1"/>
  <c r="K33" i="1"/>
  <c r="H33" i="1"/>
  <c r="X144" i="1"/>
  <c r="L144" i="1"/>
  <c r="K144" i="1"/>
  <c r="H144" i="1"/>
  <c r="X99" i="1"/>
  <c r="L99" i="1"/>
  <c r="K99" i="1"/>
  <c r="H99" i="1"/>
  <c r="X65" i="1"/>
  <c r="L65" i="1"/>
  <c r="K65" i="1"/>
  <c r="H65" i="1"/>
  <c r="X103" i="1"/>
  <c r="L103" i="1"/>
  <c r="K103" i="1"/>
  <c r="H103" i="1"/>
  <c r="X85" i="1"/>
  <c r="L85" i="1"/>
  <c r="K85" i="1"/>
  <c r="H85" i="1"/>
  <c r="X116" i="1"/>
  <c r="L116" i="1"/>
  <c r="K116" i="1"/>
  <c r="H116" i="1"/>
  <c r="X123" i="1"/>
  <c r="L123" i="1"/>
  <c r="K123" i="1"/>
  <c r="H123" i="1"/>
  <c r="X110" i="1"/>
  <c r="L110" i="1"/>
  <c r="K110" i="1"/>
  <c r="H110" i="1"/>
  <c r="X117" i="1"/>
  <c r="L117" i="1"/>
  <c r="K117" i="1"/>
  <c r="H117" i="1"/>
  <c r="X52" i="1"/>
  <c r="L52" i="1"/>
  <c r="K52" i="1"/>
  <c r="H52" i="1"/>
  <c r="X58" i="1"/>
  <c r="L58" i="1"/>
  <c r="K58" i="1"/>
  <c r="H58" i="1"/>
  <c r="L132" i="1"/>
  <c r="X86" i="1"/>
  <c r="L86" i="1"/>
  <c r="K86" i="1"/>
  <c r="H86" i="1"/>
  <c r="X32" i="1"/>
  <c r="L32" i="1"/>
  <c r="K32" i="1"/>
  <c r="H32" i="1"/>
  <c r="X95" i="1"/>
  <c r="L95" i="1"/>
  <c r="K95" i="1"/>
  <c r="H95" i="1"/>
  <c r="X10" i="1"/>
  <c r="X11" i="1"/>
  <c r="X13" i="1"/>
  <c r="X14" i="1"/>
  <c r="X15" i="1"/>
  <c r="X19" i="1"/>
  <c r="X17" i="1"/>
  <c r="X31" i="1"/>
  <c r="X73" i="1"/>
  <c r="X79" i="1"/>
  <c r="X87" i="1"/>
  <c r="X82" i="1"/>
  <c r="X62" i="1"/>
  <c r="X42" i="1"/>
  <c r="X94" i="1"/>
  <c r="X80" i="1"/>
  <c r="X81" i="1"/>
  <c r="X89" i="1"/>
  <c r="X78" i="1"/>
  <c r="X76" i="1"/>
  <c r="X71" i="1"/>
  <c r="X75" i="1"/>
  <c r="X38" i="1"/>
  <c r="X112" i="1"/>
  <c r="X101" i="1"/>
  <c r="X127" i="1"/>
  <c r="X129" i="1"/>
  <c r="X114" i="1"/>
  <c r="X128" i="1"/>
  <c r="X121" i="1"/>
  <c r="X125" i="1"/>
  <c r="X126" i="1"/>
  <c r="X124" i="1"/>
  <c r="X115" i="1"/>
  <c r="X120" i="1"/>
  <c r="X77" i="1"/>
  <c r="X130" i="1"/>
  <c r="X131" i="1"/>
  <c r="X132" i="1"/>
  <c r="X134" i="1"/>
  <c r="X133" i="1"/>
  <c r="X140" i="1"/>
  <c r="X141" i="1"/>
  <c r="X142" i="1"/>
  <c r="X143" i="1"/>
  <c r="X145" i="1"/>
  <c r="X146" i="1"/>
  <c r="X147" i="1"/>
  <c r="X148" i="1"/>
  <c r="X149" i="1"/>
  <c r="X150" i="1"/>
  <c r="X151" i="1"/>
  <c r="X152" i="1"/>
  <c r="X153" i="1"/>
  <c r="X158" i="1"/>
  <c r="X160" i="1"/>
  <c r="X161" i="1"/>
  <c r="X162" i="1"/>
  <c r="X164" i="1"/>
  <c r="X8" i="1"/>
  <c r="L130" i="1"/>
  <c r="K130" i="1"/>
  <c r="L31" i="1"/>
  <c r="K31" i="1"/>
  <c r="H31" i="1"/>
  <c r="L78" i="1"/>
  <c r="K78" i="1"/>
  <c r="H78" i="1"/>
  <c r="L17" i="1"/>
  <c r="K17" i="1"/>
  <c r="K15" i="1"/>
  <c r="L15" i="1"/>
  <c r="L120" i="1"/>
  <c r="K120" i="1"/>
  <c r="H120" i="1"/>
  <c r="L75" i="1"/>
  <c r="K75" i="1"/>
  <c r="H75" i="1"/>
  <c r="K79" i="1"/>
  <c r="L79" i="1"/>
  <c r="L38" i="1"/>
  <c r="L71" i="1"/>
  <c r="K71" i="1"/>
  <c r="H71" i="1"/>
  <c r="K38" i="1"/>
  <c r="H38" i="1"/>
  <c r="L115" i="1"/>
  <c r="H115" i="1"/>
  <c r="L76" i="1"/>
  <c r="K76" i="1"/>
  <c r="H76" i="1"/>
  <c r="H79" i="1"/>
  <c r="L89" i="1"/>
  <c r="K89" i="1"/>
  <c r="H89" i="1"/>
  <c r="H160" i="1"/>
  <c r="H162" i="1"/>
  <c r="H161" i="1"/>
  <c r="H158" i="1"/>
  <c r="D167" i="1"/>
  <c r="L87" i="1"/>
  <c r="K87" i="1"/>
  <c r="H87" i="1"/>
  <c r="L14" i="1"/>
  <c r="K14" i="1"/>
  <c r="L162" i="1"/>
  <c r="K162" i="1"/>
  <c r="L13" i="1"/>
  <c r="K13" i="1"/>
  <c r="L147" i="1"/>
  <c r="K147" i="1"/>
  <c r="H147" i="1"/>
  <c r="L11" i="1"/>
  <c r="K11" i="1"/>
  <c r="H11" i="1"/>
  <c r="L143" i="1"/>
  <c r="K143" i="1"/>
  <c r="H143" i="1"/>
  <c r="L160" i="1"/>
  <c r="K160" i="1"/>
  <c r="L146" i="1"/>
  <c r="K146" i="1"/>
  <c r="H146" i="1"/>
  <c r="L81" i="1"/>
  <c r="K81" i="1"/>
  <c r="H81" i="1"/>
  <c r="L73" i="1"/>
  <c r="K73" i="1"/>
  <c r="H73" i="1"/>
  <c r="L80" i="1"/>
  <c r="K80" i="1"/>
  <c r="H80" i="1"/>
  <c r="B167" i="1"/>
  <c r="H128" i="1"/>
  <c r="H114" i="1"/>
  <c r="H112" i="1"/>
  <c r="H127" i="1"/>
  <c r="H124" i="1"/>
  <c r="H126" i="1"/>
  <c r="H125" i="1"/>
  <c r="H121" i="1"/>
  <c r="L125" i="1"/>
  <c r="K125" i="1"/>
  <c r="L121" i="1"/>
  <c r="K121" i="1"/>
  <c r="L19" i="1"/>
  <c r="K19" i="1"/>
  <c r="K112" i="1"/>
  <c r="L112" i="1"/>
  <c r="G167" i="1"/>
  <c r="I167" i="1"/>
  <c r="L101" i="1"/>
  <c r="K101" i="1"/>
  <c r="H101" i="1"/>
  <c r="K10" i="1"/>
  <c r="K82" i="1"/>
  <c r="K62" i="1"/>
  <c r="K42" i="1"/>
  <c r="K94" i="1"/>
  <c r="K129" i="1"/>
  <c r="K114" i="1"/>
  <c r="K128" i="1"/>
  <c r="K126" i="1"/>
  <c r="K124" i="1"/>
  <c r="K127" i="1"/>
  <c r="K77" i="1"/>
  <c r="K131" i="1"/>
  <c r="K132" i="1"/>
  <c r="K134" i="1"/>
  <c r="K133" i="1"/>
  <c r="K140" i="1"/>
  <c r="K141" i="1"/>
  <c r="K142" i="1"/>
  <c r="K145" i="1"/>
  <c r="K148" i="1"/>
  <c r="K149" i="1"/>
  <c r="K150" i="1"/>
  <c r="K151" i="1"/>
  <c r="K152" i="1"/>
  <c r="K153" i="1"/>
  <c r="K158" i="1"/>
  <c r="K161" i="1"/>
  <c r="K164" i="1"/>
  <c r="K8" i="1"/>
  <c r="L42" i="1"/>
  <c r="H42" i="1"/>
  <c r="J167" i="1"/>
  <c r="H145" i="1"/>
  <c r="L145" i="1"/>
  <c r="L150" i="1"/>
  <c r="H150" i="1"/>
  <c r="L148" i="1"/>
  <c r="H148" i="1"/>
  <c r="L133" i="1"/>
  <c r="L153" i="1"/>
  <c r="H153" i="1"/>
  <c r="L152" i="1"/>
  <c r="H152" i="1"/>
  <c r="H142" i="1"/>
  <c r="L141" i="1"/>
  <c r="H141" i="1"/>
  <c r="H94" i="1"/>
  <c r="H134" i="1"/>
  <c r="L134" i="1"/>
  <c r="L94" i="1"/>
  <c r="L10" i="1"/>
  <c r="L142" i="1"/>
  <c r="L82" i="1"/>
  <c r="L62" i="1"/>
  <c r="L129" i="1"/>
  <c r="L114" i="1"/>
  <c r="L128" i="1"/>
  <c r="L126" i="1"/>
  <c r="L124" i="1"/>
  <c r="L77" i="1"/>
  <c r="L8" i="1"/>
  <c r="L127" i="1"/>
  <c r="L158" i="1"/>
  <c r="L161" i="1"/>
  <c r="L140" i="1"/>
  <c r="L149" i="1"/>
  <c r="L151" i="1"/>
  <c r="L131" i="1"/>
  <c r="H77" i="1"/>
  <c r="H151" i="1"/>
  <c r="H149" i="1"/>
  <c r="H140" i="1"/>
  <c r="H129" i="1"/>
  <c r="H132" i="1"/>
  <c r="H62" i="1"/>
  <c r="H82" i="1"/>
  <c r="U167" i="1" l="1"/>
  <c r="V167" i="1" s="1"/>
  <c r="V8" i="1"/>
</calcChain>
</file>

<file path=xl/sharedStrings.xml><?xml version="1.0" encoding="utf-8"?>
<sst xmlns="http://schemas.openxmlformats.org/spreadsheetml/2006/main" count="1115" uniqueCount="661">
  <si>
    <t>ADDRESS</t>
  </si>
  <si>
    <t>14 Defoe Place</t>
  </si>
  <si>
    <t>55 Thackeray Pl</t>
  </si>
  <si>
    <t>117 Canon St.</t>
  </si>
  <si>
    <t>136-142 Salisbury St.</t>
  </si>
  <si>
    <t>SITE AREA</t>
  </si>
  <si>
    <t>% COVER</t>
  </si>
  <si>
    <t>ZONE</t>
  </si>
  <si>
    <t>L3</t>
  </si>
  <si>
    <t>L4</t>
  </si>
  <si>
    <t>1MBR, 1BR, 2 bath, 1garage</t>
  </si>
  <si>
    <t xml:space="preserve">UNIT SIZE </t>
  </si>
  <si>
    <t>good</t>
  </si>
  <si>
    <t>tight</t>
  </si>
  <si>
    <t>very good</t>
  </si>
  <si>
    <t>ok</t>
  </si>
  <si>
    <t>UNIT FEEL</t>
  </si>
  <si>
    <t>BUILT AREA*</t>
  </si>
  <si>
    <t>2MBR, 1BR, 3 bath, 1 garage</t>
  </si>
  <si>
    <t>PROJECT ANALYSIS</t>
  </si>
  <si>
    <t>1MBR, 2BR, 2.5 bath, 1 garage</t>
  </si>
  <si>
    <t>32 Champion St</t>
  </si>
  <si>
    <t>1MBR, 2BR, 1 1/2 bath, 1 garage</t>
  </si>
  <si>
    <t xml:space="preserve">1 MBR, 2 BR, 2 1/2 bath, 2 garage </t>
  </si>
  <si>
    <t>36 Seddon St</t>
  </si>
  <si>
    <t>DETAILED UNIT DESCRIPTION</t>
  </si>
  <si>
    <t>DESCRIPTION</t>
  </si>
  <si>
    <t>2 BR apartment</t>
  </si>
  <si>
    <t>2 BR townhouse</t>
  </si>
  <si>
    <t>3 BR townhouse</t>
  </si>
  <si>
    <t>3 BR sep unit</t>
  </si>
  <si>
    <t xml:space="preserve">1 MBR, 2 BR, 1 1/2 bath, 2 garage </t>
  </si>
  <si>
    <t>1 MBR, 2 BR, 2 1/2 bath, 2 garage</t>
  </si>
  <si>
    <t>APARTMENTS</t>
  </si>
  <si>
    <t>43 Grafton St</t>
  </si>
  <si>
    <t>35-70</t>
  </si>
  <si>
    <t>4x2Br,4x1BR apts</t>
  </si>
  <si>
    <t>11-13 Walpole St</t>
  </si>
  <si>
    <t>49-72</t>
  </si>
  <si>
    <t>24 Hasting St West</t>
  </si>
  <si>
    <t>130-139</t>
  </si>
  <si>
    <t>3BR townhouses</t>
  </si>
  <si>
    <t>66 Brockworth Place</t>
  </si>
  <si>
    <t>137 &amp; 143</t>
  </si>
  <si>
    <t>992 Colombo St</t>
  </si>
  <si>
    <t>4x 3BR ,2 1/2 bath, double garage</t>
  </si>
  <si>
    <t>31 Seddon St</t>
  </si>
  <si>
    <t>140 , 151</t>
  </si>
  <si>
    <t>7 Laurence St</t>
  </si>
  <si>
    <t>125+17cp&amp; 208+17cp</t>
  </si>
  <si>
    <t>40-42 Hutcheson St</t>
  </si>
  <si>
    <t>STORIES</t>
  </si>
  <si>
    <t>UNIT/HECTARE</t>
  </si>
  <si>
    <t>4X 1MBR,2XBR,2 bath, tandem garage</t>
  </si>
  <si>
    <t>9 Southey St</t>
  </si>
  <si>
    <t>1MBR,2XBR,2 bath, tandem garage</t>
  </si>
  <si>
    <t>66 Bishop St</t>
  </si>
  <si>
    <t>4-160</t>
  </si>
  <si>
    <t>TOWNHOUSES</t>
  </si>
  <si>
    <t>SEPARATE UNITS</t>
  </si>
  <si>
    <t>NEW UNITS</t>
  </si>
  <si>
    <t xml:space="preserve"> 2 bed-120, 3 bed-129,</t>
  </si>
  <si>
    <t>2x 2MBR, 1BR, 3 bath, 1 garage &amp; 1MBR, 1BR, 2 bath, 1garage</t>
  </si>
  <si>
    <t xml:space="preserve"> 2 &amp; 3 BR townhouse</t>
  </si>
  <si>
    <t>1MBR, 1BR, 2 bath, 1 tandem garage</t>
  </si>
  <si>
    <t>218 exist + 4 x 122</t>
  </si>
  <si>
    <t>256-270 worcester</t>
  </si>
  <si>
    <t>new 94.5</t>
  </si>
  <si>
    <t>2MBR, 2bath, 1 car park</t>
  </si>
  <si>
    <t>8 England St</t>
  </si>
  <si>
    <t>exist: 106+113 &amp; 118</t>
  </si>
  <si>
    <t>1 MBR, 2 BR, 2  bath, 1 tandem garage</t>
  </si>
  <si>
    <t>38 Seddon St</t>
  </si>
  <si>
    <t>42 Seddon St</t>
  </si>
  <si>
    <t xml:space="preserve"> 1-158 + 2-157</t>
  </si>
  <si>
    <t xml:space="preserve"> 1-161 + 2-147</t>
  </si>
  <si>
    <t xml:space="preserve"> 1-161 + 2-154</t>
  </si>
  <si>
    <t>1-144 &amp; 2-155</t>
  </si>
  <si>
    <t>2 &amp; 3 BR sep unit</t>
  </si>
  <si>
    <t>5x MBR, 5 1/2bath, single carport</t>
  </si>
  <si>
    <t>22 Peterborough</t>
  </si>
  <si>
    <t>3MBR, 3 bath, double garage</t>
  </si>
  <si>
    <t>1MBR,  2Br, 2bath, 1x tandem garage, 1 x double garage</t>
  </si>
  <si>
    <t xml:space="preserve">9 x 2BR apts </t>
  </si>
  <si>
    <t>64 &amp; 69</t>
  </si>
  <si>
    <t>apartment-2 BR, 1 bath, no garage</t>
  </si>
  <si>
    <t>1x3BR, 1 x5BR</t>
  </si>
  <si>
    <t>174, 218,218,478</t>
  </si>
  <si>
    <t>3,5,5,6 BR townhouses</t>
  </si>
  <si>
    <t>1MR, 5BR, 3.5 bath, 2 living, double garage + 2x 1MR, 4BR,3 bath,</t>
  </si>
  <si>
    <t xml:space="preserve"> 1 tandem garage + 1x 1MR, 2BR, 2 bath, 1 tandem garage</t>
  </si>
  <si>
    <t>L1</t>
  </si>
  <si>
    <t>1MBR, 2BR, 2 1/2 bath, 2 garage</t>
  </si>
  <si>
    <t>EXIST UNITS</t>
  </si>
  <si>
    <t>1 MBR, 2BR, 3 bath + 1 MBR, 2BR, 2 bath, tandem single carport</t>
  </si>
  <si>
    <t>45 Hasting St West</t>
  </si>
  <si>
    <t>23 Hastings St.. West</t>
  </si>
  <si>
    <t>40 Southey St.</t>
  </si>
  <si>
    <t xml:space="preserve">84 Canon St. </t>
  </si>
  <si>
    <t xml:space="preserve">86 Canon St. </t>
  </si>
  <si>
    <t>189 Kilmore St</t>
  </si>
  <si>
    <t>5 BR  sep unit</t>
  </si>
  <si>
    <t>5 xMBR, 6 bath, 2 car parks</t>
  </si>
  <si>
    <t>good to ok</t>
  </si>
  <si>
    <t>2 to 3</t>
  </si>
  <si>
    <t>44 Devon St</t>
  </si>
  <si>
    <t>varies-2MBR 2.5 bath, 1garage to 2BR, 1.5 bath, 2 garage</t>
  </si>
  <si>
    <t>SITE/UNITS</t>
  </si>
  <si>
    <t>SITE SIZE</t>
  </si>
  <si>
    <t>4-6 Defoe Place</t>
  </si>
  <si>
    <t>1-2 BR townhouse</t>
  </si>
  <si>
    <t>3x 1MBR, 1bath, 1 carport + 1x 1MBR,1BR,2 bath, 1 carport, 1 park</t>
  </si>
  <si>
    <t>61,62,98,111</t>
  </si>
  <si>
    <t>2 BR</t>
  </si>
  <si>
    <t>RFA</t>
  </si>
  <si>
    <t>3 Taylors Ave</t>
  </si>
  <si>
    <t xml:space="preserve"> 2Br, 1 bath, 6x single carports, 3 x tandem (563sqm of units)</t>
  </si>
  <si>
    <t>2 x 2BR, 2 bath, 2x 2Br, 1 bath, 4x1BR, 1bath, 12 parks (410sqm of units)</t>
  </si>
  <si>
    <t>206 Salisbury</t>
  </si>
  <si>
    <t>CCR</t>
  </si>
  <si>
    <t>2 1/2 BR townhouse</t>
  </si>
  <si>
    <t>1MR,1BR, 1 study,2 bath, single garage</t>
  </si>
  <si>
    <t>RMD</t>
  </si>
  <si>
    <t>83-85 Barbour St</t>
  </si>
  <si>
    <t>2BR townhouse</t>
  </si>
  <si>
    <t>25 Roxburgh</t>
  </si>
  <si>
    <t>3X 1MBR,2XBR,2 bath, single garage each  + 2 parks</t>
  </si>
  <si>
    <t xml:space="preserve"> very good</t>
  </si>
  <si>
    <t>55 Bishop St</t>
  </si>
  <si>
    <t>170, 146, 146, 149, 171</t>
  </si>
  <si>
    <t>5X 1MBR,2XBR,2 bath, tandem garage x 3, double garage x 2</t>
  </si>
  <si>
    <t>PROJECTS</t>
  </si>
  <si>
    <t>68-70 Barbour</t>
  </si>
  <si>
    <t>21-23 Packe</t>
  </si>
  <si>
    <t>2BR each with ensuite, 1 car park no garage</t>
  </si>
  <si>
    <t>12 Clive St</t>
  </si>
  <si>
    <t>41 Mclean</t>
  </si>
  <si>
    <t xml:space="preserve">2 BR, 1 bath, 1 carport </t>
  </si>
  <si>
    <t>2 BR sep unit</t>
  </si>
  <si>
    <t>334 - 336 Madras</t>
  </si>
  <si>
    <t xml:space="preserve">15x2Br 2x1.5BR, 1x1BR </t>
  </si>
  <si>
    <t>2BR- 2x bath, 1Br-1 bath, 1.5 bR- Br + study, 1 bath, 4 x car parks</t>
  </si>
  <si>
    <t xml:space="preserve">15x 61-65,2x48,1 x 45 </t>
  </si>
  <si>
    <t>68 Bordesley St</t>
  </si>
  <si>
    <t>RSDT</t>
  </si>
  <si>
    <t>179, 165</t>
  </si>
  <si>
    <t>2 x5BR</t>
  </si>
  <si>
    <t xml:space="preserve">5x MBR, 5 1/2bath, 4 car parks total </t>
  </si>
  <si>
    <t>125 Tennyson St</t>
  </si>
  <si>
    <t>146, 148</t>
  </si>
  <si>
    <t>1MBR, 2BR, 2  bath, 1 tandem garage</t>
  </si>
  <si>
    <t>169 St Albans</t>
  </si>
  <si>
    <t>562 Hereford</t>
  </si>
  <si>
    <t>2 x BR, 1x bath, 1x car port</t>
  </si>
  <si>
    <t>76 + carport  16sqm</t>
  </si>
  <si>
    <t>269 Kilmore</t>
  </si>
  <si>
    <t>14 x 51, 1 x 88</t>
  </si>
  <si>
    <t>no car parking, 1Br-1 bath, 2Br- 2 bath</t>
  </si>
  <si>
    <t>61 Huxley St</t>
  </si>
  <si>
    <t>new 126</t>
  </si>
  <si>
    <t>3BR townhouse</t>
  </si>
  <si>
    <t xml:space="preserve"> 2BR or 3BR + 2 bath + single garage</t>
  </si>
  <si>
    <t xml:space="preserve"> 109,111 3BR123,128</t>
  </si>
  <si>
    <t>2 Gibbon</t>
  </si>
  <si>
    <t>(square metres)</t>
  </si>
  <si>
    <t>16 Fairfield</t>
  </si>
  <si>
    <t>45,  6x43,  2x 85</t>
  </si>
  <si>
    <t>1x 1BR, 8x  2 BR</t>
  </si>
  <si>
    <t>14 x 1BR, 1 x 2BR</t>
  </si>
  <si>
    <t>1 to 2</t>
  </si>
  <si>
    <t>99, 115,114,129</t>
  </si>
  <si>
    <t>3x2BR+ 3BR townhouse</t>
  </si>
  <si>
    <t>2 x BR, 1x bath, 1x tandem garage. 3BR: 2 bath, single garage + park</t>
  </si>
  <si>
    <t>48 Matheson St</t>
  </si>
  <si>
    <t>7x2 BR t.h. + 1x 1BR</t>
  </si>
  <si>
    <t>7 x 79sqm + 44sqm</t>
  </si>
  <si>
    <t>* excludes decks, outside parks, common circulation includes carports &amp; existing units/ houses</t>
  </si>
  <si>
    <t>108-110 King St</t>
  </si>
  <si>
    <t>2x1BR + 4x2BR</t>
  </si>
  <si>
    <t>1BR + 1 bath; 2BR each with ensuite &amp; 1 car par (no garage)</t>
  </si>
  <si>
    <t>1BR + 1 bath, no park; 1BR + 1 bath,2BR each with ensuite &amp; 1 car par (no garage)</t>
  </si>
  <si>
    <t>3 x 78, 68, + 2x 45sqm</t>
  </si>
  <si>
    <t>91 Springfield Rd</t>
  </si>
  <si>
    <t>42 Berry St</t>
  </si>
  <si>
    <t>139.4 + 136.3 +126.5</t>
  </si>
  <si>
    <t>63 Poulson st</t>
  </si>
  <si>
    <t>27 Gracefield st</t>
  </si>
  <si>
    <t>2BR each with ensuite, only 2 parks total</t>
  </si>
  <si>
    <t>57a Carlton Mill Rd</t>
  </si>
  <si>
    <r>
      <t>2BR each with ensuite,</t>
    </r>
    <r>
      <rPr>
        <u/>
        <sz val="12"/>
        <rFont val="Arial Narrow"/>
        <family val="2"/>
      </rPr>
      <t xml:space="preserve"> 5 car parks tota</t>
    </r>
    <r>
      <rPr>
        <sz val="12"/>
        <rFont val="Arial Narrow"/>
        <family val="2"/>
      </rPr>
      <t>l no garage</t>
    </r>
  </si>
  <si>
    <t>77.3 X 5 + 1 x 81.5</t>
  </si>
  <si>
    <t>121 Packe st</t>
  </si>
  <si>
    <t>145.2, 186,159</t>
  </si>
  <si>
    <t>2X1MBR,2XBR,2.5 bath, tandem garage+1x1MBR,3XBR,2.5 bath, double garage</t>
  </si>
  <si>
    <t>167 Marine Parade</t>
  </si>
  <si>
    <t>135 + 137</t>
  </si>
  <si>
    <t>19 Roker St</t>
  </si>
  <si>
    <t>100+ 98 + 98</t>
  </si>
  <si>
    <t>2x 2BR, 1  bath, 1 tandem garage</t>
  </si>
  <si>
    <t>2 &amp; 8 Tweed St</t>
  </si>
  <si>
    <t>2x48 , 8x 51, 2x 45</t>
  </si>
  <si>
    <t>1 BR townhouse</t>
  </si>
  <si>
    <t>1BR + 1 bath, 10 parks for 12 units</t>
  </si>
  <si>
    <t>15.8 x 35.1</t>
  </si>
  <si>
    <t>(approx WxD)</t>
  </si>
  <si>
    <t>C=corner</t>
  </si>
  <si>
    <t>C 20x 25.7</t>
  </si>
  <si>
    <t>13.4 x 55.3</t>
  </si>
  <si>
    <t>12.19 x 46.4</t>
  </si>
  <si>
    <t>20.12 x 50.3</t>
  </si>
  <si>
    <t>15.19 X 44.4</t>
  </si>
  <si>
    <t>20.06 x 50.3</t>
  </si>
  <si>
    <t>17.67 X 55.3</t>
  </si>
  <si>
    <t>20.1 x 50.7</t>
  </si>
  <si>
    <t>NS=not square</t>
  </si>
  <si>
    <t>20.12 x 55.8</t>
  </si>
  <si>
    <t>20.12x 50.3</t>
  </si>
  <si>
    <t>20.1 x 40.7</t>
  </si>
  <si>
    <t>15.24 x40.23</t>
  </si>
  <si>
    <t>63.2x 50.6</t>
  </si>
  <si>
    <t>20.12 x 50.4</t>
  </si>
  <si>
    <t>19.49 x 76.4</t>
  </si>
  <si>
    <t>NS16.41x61.4</t>
  </si>
  <si>
    <t>C/ns 26.5x39.4</t>
  </si>
  <si>
    <t>C/ns 17.9x36.4</t>
  </si>
  <si>
    <t>C/ns 20.16x38</t>
  </si>
  <si>
    <t>C 13.24 x 40</t>
  </si>
  <si>
    <t>ns 23.4x 57</t>
  </si>
  <si>
    <t>C 16.76x35.8</t>
  </si>
  <si>
    <t>13.98 x 25.14</t>
  </si>
  <si>
    <t>20.1 x 50.3</t>
  </si>
  <si>
    <t>ns 12.0 x 50</t>
  </si>
  <si>
    <t>15.24 x 61.2</t>
  </si>
  <si>
    <t>20.12 x 45.85</t>
  </si>
  <si>
    <t>18.1 x 45.7</t>
  </si>
  <si>
    <t>C 31.06 x 30.54</t>
  </si>
  <si>
    <t>14.9 x 34</t>
  </si>
  <si>
    <t>12.2 x 34</t>
  </si>
  <si>
    <t>ns 21.3 x 50.29</t>
  </si>
  <si>
    <t>20.1 x 37.5</t>
  </si>
  <si>
    <t>20.1 x 36.1</t>
  </si>
  <si>
    <t>19.1 x 55.7</t>
  </si>
  <si>
    <t>20.12 x 50.46</t>
  </si>
  <si>
    <t>15.4 x 56.2</t>
  </si>
  <si>
    <t>ns 16.16 51</t>
  </si>
  <si>
    <t>16.74 x 50.3</t>
  </si>
  <si>
    <t>15.85 34.37</t>
  </si>
  <si>
    <t>17.0 x 50.56</t>
  </si>
  <si>
    <t>12.99 x 50.27</t>
  </si>
  <si>
    <t>ns 15.59x 50</t>
  </si>
  <si>
    <t>19.85 x 47.6</t>
  </si>
  <si>
    <t>15.25 x 40.23</t>
  </si>
  <si>
    <t>13.37 x 50.58</t>
  </si>
  <si>
    <t>13.4 x 50.58</t>
  </si>
  <si>
    <t>20.12 x 50.41</t>
  </si>
  <si>
    <t>15.09 x 50.29</t>
  </si>
  <si>
    <t>C 29.08 x 31.9</t>
  </si>
  <si>
    <t>19.5 x 40.25</t>
  </si>
  <si>
    <t>44.5 x 50.51</t>
  </si>
  <si>
    <r>
      <rPr>
        <sz val="12"/>
        <color indexed="39"/>
        <rFont val="Arial Narrow"/>
        <family val="2"/>
      </rPr>
      <t>blue</t>
    </r>
    <r>
      <rPr>
        <sz val="12"/>
        <rFont val="Arial Narrow"/>
        <family val="2"/>
      </rPr>
      <t xml:space="preserve"> has old buildings as well</t>
    </r>
  </si>
  <si>
    <r>
      <rPr>
        <sz val="12"/>
        <color indexed="10"/>
        <rFont val="Arial Narrow"/>
        <family val="2"/>
      </rPr>
      <t>red</t>
    </r>
    <r>
      <rPr>
        <sz val="12"/>
        <rFont val="Arial Narrow"/>
        <family val="2"/>
      </rPr>
      <t xml:space="preserve"> classic 1/4 acre (or very near)</t>
    </r>
  </si>
  <si>
    <t>35 Buffon St</t>
  </si>
  <si>
    <t>5BR</t>
  </si>
  <si>
    <t>3-4 BR</t>
  </si>
  <si>
    <t>2BR</t>
  </si>
  <si>
    <t>1 BR</t>
  </si>
  <si>
    <t xml:space="preserve">5BR </t>
  </si>
  <si>
    <t>3 - 4 BR</t>
  </si>
  <si>
    <t>(4 people)</t>
  </si>
  <si>
    <t>(2.7 people)</t>
  </si>
  <si>
    <t>total</t>
  </si>
  <si>
    <t>HUE/</t>
  </si>
  <si>
    <t>hectare</t>
  </si>
  <si>
    <t>car parks</t>
  </si>
  <si>
    <t>1BR + 1 bath &amp; 2BR each with ensuite, 8 car parks</t>
  </si>
  <si>
    <t>10-12 Cotterill</t>
  </si>
  <si>
    <t>9 Hasting St West</t>
  </si>
  <si>
    <t>3MBR, 3 bath, double garage or tandem</t>
  </si>
  <si>
    <t>parks/</t>
  </si>
  <si>
    <t>ns 20.1 x 36.1</t>
  </si>
  <si>
    <t>8-18 New Brighton</t>
  </si>
  <si>
    <t>1,2,5 BR townhouse</t>
  </si>
  <si>
    <t>5Br+5.5 ba, 2BR each with ensuite, 1Br+1Ba 32 car parks</t>
  </si>
  <si>
    <t>8x1BR 28x2BR,1X5BR</t>
  </si>
  <si>
    <t>ns 53 x 106</t>
  </si>
  <si>
    <t>units %</t>
  </si>
  <si>
    <t>HUE*</t>
  </si>
  <si>
    <t>* HUE calc:</t>
  </si>
  <si>
    <t>35 Gracefield st</t>
  </si>
  <si>
    <t>7 x 51.4 1x 54.8</t>
  </si>
  <si>
    <t>!BR + store + 1bath, only 1 park total</t>
  </si>
  <si>
    <t>13.14 x 39.8</t>
  </si>
  <si>
    <t>(2.0 people)</t>
  </si>
  <si>
    <t>(1.5 people)</t>
  </si>
  <si>
    <t>457 Manchester</t>
  </si>
  <si>
    <t>20.01x 54.52</t>
  </si>
  <si>
    <t>7x 79.1 + 2x  81</t>
  </si>
  <si>
    <t>2BR each with ensuite,  8 units have 1 car park no garage</t>
  </si>
  <si>
    <t>35 Percy St</t>
  </si>
  <si>
    <t>18.1 x 43.4</t>
  </si>
  <si>
    <t>368 Armagh St</t>
  </si>
  <si>
    <t xml:space="preserve">NS 16.8 x 50.2 </t>
  </si>
  <si>
    <t>4x 79.6,  47, 48</t>
  </si>
  <si>
    <t>2x 1BR, 4x  2 BR</t>
  </si>
  <si>
    <t>1BR + 1 bath &amp; 2BR each with ensuite, 6 car parks</t>
  </si>
  <si>
    <t>39 Champion</t>
  </si>
  <si>
    <t>NS 20.05 x 20.12</t>
  </si>
  <si>
    <t>2X 1MBR,2XBR,2 bath, tandem garage</t>
  </si>
  <si>
    <t>17.35 x 58.31</t>
  </si>
  <si>
    <t>5 x 129sqm, 1 x 109sqm</t>
  </si>
  <si>
    <t>5X1MBR,2XBR,2 bath, single garage+1x1MBR,1BR,2 bath, single garage</t>
  </si>
  <si>
    <t>2 Bretts Rd</t>
  </si>
  <si>
    <t>C 19.65 x 41.59</t>
  </si>
  <si>
    <t>151,145.5,158,143</t>
  </si>
  <si>
    <t>3X1MBR,2XBR,2 bath, tandem garage+1x1MBR,1BR,2 bath, single garage</t>
  </si>
  <si>
    <t>34 Berry St</t>
  </si>
  <si>
    <t>15.15 X 33.46</t>
  </si>
  <si>
    <t>137 + 136 + 127</t>
  </si>
  <si>
    <t>613 Cashel St</t>
  </si>
  <si>
    <t>402.2 x 47</t>
  </si>
  <si>
    <t>4x78 +  80 x2</t>
  </si>
  <si>
    <t>75 Strickland St</t>
  </si>
  <si>
    <t>96 Barbour</t>
  </si>
  <si>
    <t>12.49 x 50.29</t>
  </si>
  <si>
    <t>3x 83 + 1x 91.7</t>
  </si>
  <si>
    <t>2 &amp; 3 BR townhouse</t>
  </si>
  <si>
    <t>2BR each with ensuite, 1x 3BR, 3bath1 car park no garage</t>
  </si>
  <si>
    <t>534 Madras</t>
  </si>
  <si>
    <t>20.12x 41.3</t>
  </si>
  <si>
    <t>4x 3 BR+2 BR townhouse</t>
  </si>
  <si>
    <t>2x 3BR townhouse+ 1x4BR</t>
  </si>
  <si>
    <t>72B Bishop St</t>
  </si>
  <si>
    <t>15.24 x 30.19</t>
  </si>
  <si>
    <t>117.3+117.3+3BR 125.6</t>
  </si>
  <si>
    <t>33 Achilles St</t>
  </si>
  <si>
    <t>RS</t>
  </si>
  <si>
    <t>19.2 x 42.49</t>
  </si>
  <si>
    <t>each 152.7</t>
  </si>
  <si>
    <t>2x  3BR</t>
  </si>
  <si>
    <t>2x MBR, 2BR, 2bath,1 garage, 1 park</t>
  </si>
  <si>
    <t>21 Isabella place</t>
  </si>
  <si>
    <t>13.7 x 32.39</t>
  </si>
  <si>
    <t>1x 95, 2x 80</t>
  </si>
  <si>
    <t>50 Leitch St</t>
  </si>
  <si>
    <t>96.8,99.3,  106.2</t>
  </si>
  <si>
    <t>2x 2Br,1x 3BR</t>
  </si>
  <si>
    <t>3BR, 2BR each with ensuite, 1 car park no garage</t>
  </si>
  <si>
    <t>25 Nicholas Drive</t>
  </si>
  <si>
    <t>NS,C 19.7x 34.2</t>
  </si>
  <si>
    <t>126, 128.8</t>
  </si>
  <si>
    <t>3BR each with ensuite, single garage 1 car park</t>
  </si>
  <si>
    <t>402 Barbadoes St</t>
  </si>
  <si>
    <t>CCMU</t>
  </si>
  <si>
    <t>NS 36.8 x 29.3</t>
  </si>
  <si>
    <t>164 average</t>
  </si>
  <si>
    <t>64 Sullivan Ave</t>
  </si>
  <si>
    <t>17.1 x 54</t>
  </si>
  <si>
    <t>2x 76, 5 x 75</t>
  </si>
  <si>
    <t xml:space="preserve">2BR each with ensuite,  1 car park </t>
  </si>
  <si>
    <t>38 Wellington St</t>
  </si>
  <si>
    <t>NS 19.35 x 51</t>
  </si>
  <si>
    <t>4x 76.5,2x77, 1x 63.7</t>
  </si>
  <si>
    <t xml:space="preserve">7x 2BR, 2BA, 1x 2BR,1 bath,  1 car park </t>
  </si>
  <si>
    <t>20.8  x 48.9</t>
  </si>
  <si>
    <t>66 Cleveland St</t>
  </si>
  <si>
    <t>20.12 x 45.25</t>
  </si>
  <si>
    <t>1- 2 BR townhouse</t>
  </si>
  <si>
    <t xml:space="preserve">1x 1BR,6x2BR each with ensuite,  1 car park </t>
  </si>
  <si>
    <t>57B Carlton Mill Rd</t>
  </si>
  <si>
    <t xml:space="preserve">NS 17.2 x 28 </t>
  </si>
  <si>
    <t>120.1,118.1,79.7,129.1</t>
  </si>
  <si>
    <t xml:space="preserve"> 2 &amp;3 BR townhouse</t>
  </si>
  <si>
    <t>2X 1MBR, 2BR, 2 bath, 1 garage, 1X2X 1MBR, 2BR, 2.5 bath, 1 garage, 1 x2BR,2 bath no park</t>
  </si>
  <si>
    <t>80 Innes road</t>
  </si>
  <si>
    <t>C/ns 23.09 x 41.39</t>
  </si>
  <si>
    <t>123.3,2x 93.6,3x 78.7</t>
  </si>
  <si>
    <t>5x 2BR each with ensuite, 1 car park no garage, 1 unit with garage &amp; tandem park</t>
  </si>
  <si>
    <t>44 Kilmarnock Rd</t>
  </si>
  <si>
    <t xml:space="preserve">NS 25.1 x 34.6 </t>
  </si>
  <si>
    <t>124,7, 145,145,180</t>
  </si>
  <si>
    <t xml:space="preserve">2X 1MBR, 2BR, 2 bath, 1 garage, 1X3X1MBR, 3 bath, 1 garage, 1 x2BR,2 bath, 1garage </t>
  </si>
  <si>
    <t>115 Neville St</t>
  </si>
  <si>
    <t>15.79 x 40.23</t>
  </si>
  <si>
    <t>2 x 95.8, 96.9, 118.3</t>
  </si>
  <si>
    <t>3x 2BR each with ensuite, each with carport, 1x3BR each with ensuite, carport+ 2 parks</t>
  </si>
  <si>
    <t>7 Buffon St</t>
  </si>
  <si>
    <t>25.28x 30.28</t>
  </si>
  <si>
    <t>2BR each with ensuite, 5 car parks (1 misses out)</t>
  </si>
  <si>
    <t>327 Stanmore Road</t>
  </si>
  <si>
    <t>CL</t>
  </si>
  <si>
    <t>NS,C 47.3x 64.3 x13</t>
  </si>
  <si>
    <t>comm-171,4x 131,4x84, 77.9</t>
  </si>
  <si>
    <t>commercial+ 2 &amp; 3BR townhouse</t>
  </si>
  <si>
    <t>comm +4x1MBR,2BR,2 bath+1x2bR,1bath+4 x 1MBR,1BR +2 bath, 9 parks (1 misses out)</t>
  </si>
  <si>
    <t>102 Rossall St</t>
  </si>
  <si>
    <t>2x 2BR + 8 exist apartments</t>
  </si>
  <si>
    <t>2x 2BR, 1 bath, 1 car park</t>
  </si>
  <si>
    <t>33 Wyon St</t>
  </si>
  <si>
    <t>14.1 x50.29</t>
  </si>
  <si>
    <t>4 x 79.7, 1x  69.6</t>
  </si>
  <si>
    <t>1MR,1BR, 2 bath, 1 car park</t>
  </si>
  <si>
    <t>26 Cashel St</t>
  </si>
  <si>
    <t>16 x 44.5, 2x 51.6</t>
  </si>
  <si>
    <t>1BR + 1 bath, no car parks</t>
  </si>
  <si>
    <t>20.35 x 49.97</t>
  </si>
  <si>
    <t>102 Wherstead</t>
  </si>
  <si>
    <t>2x 120</t>
  </si>
  <si>
    <t>1MBR, 1BR, 2  bath, 1 tandem garage</t>
  </si>
  <si>
    <t xml:space="preserve">  good</t>
  </si>
  <si>
    <t>13 Rosewarne St</t>
  </si>
  <si>
    <t>2BR each with ensuite, 4 car parks (1 misses out)</t>
  </si>
  <si>
    <t>301 Cambridge Tce</t>
  </si>
  <si>
    <t>C,NS 40 x33-58</t>
  </si>
  <si>
    <t>6x studio, 4x1BR, 23 x2BR</t>
  </si>
  <si>
    <t>basement + 3 storeys,all bath except 9 with 2 bath</t>
  </si>
  <si>
    <t>3x42.6,1x45.3,3x48.7,3x50,14x69,6x71.3,3x76.3</t>
  </si>
  <si>
    <t>260 Kilmore</t>
  </si>
  <si>
    <t>83.3,54.5,2x56.8,2x48.8,11x47.6,</t>
  </si>
  <si>
    <t>18 x 1BR, 1 x 2BR</t>
  </si>
  <si>
    <t>90 Innes/ browns road</t>
  </si>
  <si>
    <t>C/ns 120x39.4</t>
  </si>
  <si>
    <t>80.8, 2 x79.2, 3x80</t>
  </si>
  <si>
    <t>21 Proctor St</t>
  </si>
  <si>
    <t>16.1 x37.7</t>
  </si>
  <si>
    <t>3x 81.2, 1 x 124</t>
  </si>
  <si>
    <t>1x3BR,3BA + car park, 3 x 2BR, 2BA + single garage</t>
  </si>
  <si>
    <t>23 25 Matai St</t>
  </si>
  <si>
    <t>ns 35 x 50.22</t>
  </si>
  <si>
    <t>13 x 78.4, 1 x 79.4</t>
  </si>
  <si>
    <t xml:space="preserve">14x 2BR each with ensuite, 1 car park </t>
  </si>
  <si>
    <t>5 Donald Place</t>
  </si>
  <si>
    <t xml:space="preserve">NS 56-61x 88-93 </t>
  </si>
  <si>
    <t>7x 3BR+ garage, 5x 3BR, 32 x 2BR + 34 car parks</t>
  </si>
  <si>
    <t>32x78.4, 7x162,4x107, 104</t>
  </si>
  <si>
    <t>29 Browning St</t>
  </si>
  <si>
    <t>15.09 x 37.72</t>
  </si>
  <si>
    <t>135.8, 148 x 2</t>
  </si>
  <si>
    <t>17 Warrington St</t>
  </si>
  <si>
    <t>NS 14.5 x 38</t>
  </si>
  <si>
    <t>129.6, 140, 129.4</t>
  </si>
  <si>
    <t>3X1MBR,2XBR,2 bath. 2x single garage 1x tandem garage</t>
  </si>
  <si>
    <t>14.6 x 67.2</t>
  </si>
  <si>
    <t>53 55 Beach Rd</t>
  </si>
  <si>
    <t>40.2 x 50.29</t>
  </si>
  <si>
    <t>2x 76 + 6 x 85.2</t>
  </si>
  <si>
    <t xml:space="preserve">8x 2BR each with 1 bath, 1 car park </t>
  </si>
  <si>
    <t>65 Thackeray St</t>
  </si>
  <si>
    <t>14.0 x 50.29</t>
  </si>
  <si>
    <t>1x 48, 79,3x81</t>
  </si>
  <si>
    <t>1MR,1BR, 2 bath, 1 car park (1 has extra park)</t>
  </si>
  <si>
    <t>128 England st</t>
  </si>
  <si>
    <t>82, 128, 128,103</t>
  </si>
  <si>
    <t>2x 2BR &amp; 2 x 3BR each with ensuite, all with garage</t>
  </si>
  <si>
    <t>18.6 33.7</t>
  </si>
  <si>
    <t>9 Cuffs Rd</t>
  </si>
  <si>
    <t>ns 70 x 90</t>
  </si>
  <si>
    <t>3x 89,3x 90,5x111,2x113,116</t>
  </si>
  <si>
    <t>1MBR, 2BR, 2  bath, 7x tandem garage 7 x park</t>
  </si>
  <si>
    <t>9 Whittington St</t>
  </si>
  <si>
    <t>2-3 BR townhouse</t>
  </si>
  <si>
    <t xml:space="preserve">5x 2BR, 1 x 3BR, each with ensuite,  1 car park </t>
  </si>
  <si>
    <t>234 Wilsons Rd</t>
  </si>
  <si>
    <t>15.85 x 45.1</t>
  </si>
  <si>
    <t>79,80.3,82,109</t>
  </si>
  <si>
    <t>2 &amp; 3BR townhouse</t>
  </si>
  <si>
    <t>4x 2BR, 1 x 3BR, 2 bath, 1 car park</t>
  </si>
  <si>
    <t>9A Winton ST</t>
  </si>
  <si>
    <t>ns 17 x 40.2</t>
  </si>
  <si>
    <t>48 Winton ST</t>
  </si>
  <si>
    <t>1x 2BR, 3 x 3BR, 2 bath, 3x single garage</t>
  </si>
  <si>
    <t>39 Vagues Rd</t>
  </si>
  <si>
    <t>RMD-</t>
  </si>
  <si>
    <t>ns 12.2 47.5</t>
  </si>
  <si>
    <t>15.25 x 47.8</t>
  </si>
  <si>
    <t>4 x 128, 1 x104</t>
  </si>
  <si>
    <t>4 x 3BR, 1x 2BR 2 bath, all single garage</t>
  </si>
  <si>
    <t>160 Clarence St</t>
  </si>
  <si>
    <t>15.09 x 36.21</t>
  </si>
  <si>
    <t>1 &amp; 3BR townhouse</t>
  </si>
  <si>
    <t>1x 1BR/1 bA,  3 x 3BR, 2 bath, 3x single garage</t>
  </si>
  <si>
    <t>244 Innes / 237 Cranford</t>
  </si>
  <si>
    <t>ns 34 x 47.1</t>
  </si>
  <si>
    <t>8x 2BR each with 1 bath, 13 car parks</t>
  </si>
  <si>
    <t>9 x 78,2x81,3x84,88</t>
  </si>
  <si>
    <t>total HUE:</t>
  </si>
  <si>
    <t>occupants (at 2.3 people/HUE)</t>
  </si>
  <si>
    <t>24 Dampier St</t>
  </si>
  <si>
    <t>ns 42x 40</t>
  </si>
  <si>
    <t>6 x 3BR, 2 x 2br, 2 bath, 1 park</t>
  </si>
  <si>
    <t>2x 125.6,2x114,90,3x115</t>
  </si>
  <si>
    <t>119 Tancred St</t>
  </si>
  <si>
    <t xml:space="preserve">RSDT </t>
  </si>
  <si>
    <t>14.3 x 40.2</t>
  </si>
  <si>
    <t>56,1, 2x  57.4</t>
  </si>
  <si>
    <t>1BR + 1 bath, 1 car parks</t>
  </si>
  <si>
    <t>27A Colombo</t>
  </si>
  <si>
    <t>ns 9 x 50.8</t>
  </si>
  <si>
    <t>CLZ</t>
  </si>
  <si>
    <t>2 BR townhouse + comm</t>
  </si>
  <si>
    <t>café/ commercial+ 2BR each with ensuite, no car parks</t>
  </si>
  <si>
    <t>2x 82,83.4,84,98(comm)</t>
  </si>
  <si>
    <t>73 Cornwall St</t>
  </si>
  <si>
    <t>13.0  x 39.0</t>
  </si>
  <si>
    <t>78.5,3 x 97</t>
  </si>
  <si>
    <t>3x 2BR 2BA, 1 x 2BR, 1BA +wc all with garages</t>
  </si>
  <si>
    <t>162 Cranford St</t>
  </si>
  <si>
    <t>14.9 x 45.6</t>
  </si>
  <si>
    <t>studio &amp; 3BR townhouse</t>
  </si>
  <si>
    <t>3 x 115 , 118, 35.5</t>
  </si>
  <si>
    <t>4 x 3BR, 2 bath, garage +1 x studio + car park</t>
  </si>
  <si>
    <t>ok to good</t>
  </si>
  <si>
    <t>.</t>
  </si>
  <si>
    <t>2x75,2x 76.5,81,99</t>
  </si>
  <si>
    <t>Ns 18.1 x 46</t>
  </si>
  <si>
    <t>19.9 X 30.56</t>
  </si>
  <si>
    <t>projects in Christchurch, this is copyright of A E Architects ltd, not to be reproduced or relied on</t>
  </si>
  <si>
    <t>15 - 17 Kilmore St</t>
  </si>
  <si>
    <t>117 Mays rd</t>
  </si>
  <si>
    <t>C 20.72 x 33</t>
  </si>
  <si>
    <t>98.4, 104.7 ,100.1</t>
  </si>
  <si>
    <t>1MBR, 1BR, 2  bath, single garage</t>
  </si>
  <si>
    <t>200 Rutland St</t>
  </si>
  <si>
    <t>15.29 x 43.98</t>
  </si>
  <si>
    <t>121,121, 119.3</t>
  </si>
  <si>
    <t>3x 3BR townhouse</t>
  </si>
  <si>
    <t>1MBR, 2BR, 2  bath, 1 single garage</t>
  </si>
  <si>
    <t>C/ns 24.1 x 33.5</t>
  </si>
  <si>
    <t xml:space="preserve">6x 2BR each with ensuite, 1 car park. </t>
  </si>
  <si>
    <t>81.4, 4x 79.3, 111.3</t>
  </si>
  <si>
    <t>2 Courtenay St</t>
  </si>
  <si>
    <t>5x 2BR each with ensuite, 1 car park no garage, 1x 3BR= 3 BR, 3 BA, 1 park</t>
  </si>
  <si>
    <t>58 Averill</t>
  </si>
  <si>
    <t>ns 13.1 x 59</t>
  </si>
  <si>
    <t>147.5, 148.3</t>
  </si>
  <si>
    <t>170 Papanui Rd</t>
  </si>
  <si>
    <t>14.86 x 42.45</t>
  </si>
  <si>
    <t xml:space="preserve"> 9x 50.4</t>
  </si>
  <si>
    <t>1BR + 1 bath, 2 parks</t>
  </si>
  <si>
    <t>276 Barbadoes St</t>
  </si>
  <si>
    <t>13.43 x 40.31</t>
  </si>
  <si>
    <t>55.6, 4x 50.8, 4x 53.4</t>
  </si>
  <si>
    <t>1BR + 1 bath, no parking</t>
  </si>
  <si>
    <t>240 Harewood Rd</t>
  </si>
  <si>
    <t>ns 23 x 32</t>
  </si>
  <si>
    <t>100.3, 99.1, 99.3</t>
  </si>
  <si>
    <t>1MBR, 1BR, 2  bath, single garage, extra park for rear unit</t>
  </si>
  <si>
    <t>630 Barbadoes St</t>
  </si>
  <si>
    <t>9x 1BR + 1 bath, 1x 2BR, 6 x car parks</t>
  </si>
  <si>
    <t xml:space="preserve"> 1 to 2</t>
  </si>
  <si>
    <t>8 x 50, 81.5, 53.7</t>
  </si>
  <si>
    <t>ns13.7-18.1 x 65.3</t>
  </si>
  <si>
    <t>26 Winton st</t>
  </si>
  <si>
    <t>C 14.8 x 40.7</t>
  </si>
  <si>
    <t>3x 80, 76, 83.9</t>
  </si>
  <si>
    <t>2BR each with ensuite, 9 car parks (4x tandem)</t>
  </si>
  <si>
    <t>625 Cashel st</t>
  </si>
  <si>
    <t>24.2 x 31.5</t>
  </si>
  <si>
    <t xml:space="preserve">2x 72, 5 x 70.2 </t>
  </si>
  <si>
    <t>1MR,1BR, 2 bath, 6 x parks: note: also has R.O.W.</t>
  </si>
  <si>
    <t>33 England St</t>
  </si>
  <si>
    <t>14.38 x 35.95</t>
  </si>
  <si>
    <t>3 x 77.5, ,72.9</t>
  </si>
  <si>
    <t>4x 2BR 2BA, 1 car park</t>
  </si>
  <si>
    <t>33 Diamond Ave</t>
  </si>
  <si>
    <t>16.92 x 41.7</t>
  </si>
  <si>
    <t>3 x 2BR,2BA,1 park, 2 x2BR,2BA, garage</t>
  </si>
  <si>
    <t>2 x100,79.3,2x 76.8,72.9</t>
  </si>
  <si>
    <t>29 Flemington</t>
  </si>
  <si>
    <t>46 Tabart</t>
  </si>
  <si>
    <t>Ok</t>
  </si>
  <si>
    <t xml:space="preserve">172 Colombo </t>
  </si>
  <si>
    <t>10 Tabart St</t>
  </si>
  <si>
    <t>20 Whiteleigh Ave</t>
  </si>
  <si>
    <t>15 Southey St</t>
  </si>
  <si>
    <t>18.1 x 47.2</t>
  </si>
  <si>
    <t>17.1 x 72.66</t>
  </si>
  <si>
    <t>17.68 x 35.4</t>
  </si>
  <si>
    <t>17.8 x 39.35</t>
  </si>
  <si>
    <t>18.55 x 40.25</t>
  </si>
  <si>
    <t>20.12 x 40.23</t>
  </si>
  <si>
    <t xml:space="preserve">2x BR, 1 bath, single garage </t>
  </si>
  <si>
    <t>95.7,95,95,97</t>
  </si>
  <si>
    <t>3x87.3 ,4x65.6, 95.7</t>
  </si>
  <si>
    <t>85.4,78.3,78.3,78.6,78.4</t>
  </si>
  <si>
    <t>4x2 BR + 2x1BR</t>
  </si>
  <si>
    <t>3x 81.4,76.6,63.8,46.7</t>
  </si>
  <si>
    <t>4x2Br,2BA +1br, 1ba</t>
  </si>
  <si>
    <t>6x 75.3 , 1x74.4</t>
  </si>
  <si>
    <t>1MR,1BR, 2 bath, 6x car parks</t>
  </si>
  <si>
    <t>2x78.2,83.2,80.6,80.6,81.4</t>
  </si>
  <si>
    <t>55.8, 7x52.8,36</t>
  </si>
  <si>
    <t>9x1BR, no parking</t>
  </si>
  <si>
    <t>134 Barrington St</t>
  </si>
  <si>
    <t>5x2Br,2ba &amp; 1x3br,2ba, 5 parks</t>
  </si>
  <si>
    <t>2x82.7,82.3,78.6,79,96.4</t>
  </si>
  <si>
    <t>20.18 x 40.11</t>
  </si>
  <si>
    <t>87 Warden St</t>
  </si>
  <si>
    <t>5 x 2BR , 2Bath, 1 car park, 1 studio</t>
  </si>
  <si>
    <t>5 x 74.4,36.6</t>
  </si>
  <si>
    <t>15.84 x 45.5</t>
  </si>
  <si>
    <t>100- 104 Warden St</t>
  </si>
  <si>
    <t>20x 2BR , 2Bath, 2x 1 bedroom, 22 car parks</t>
  </si>
  <si>
    <t>ns 45.5x 54+/-</t>
  </si>
  <si>
    <t>15x74,77.7,3x75,88,2x56</t>
  </si>
  <si>
    <t>106 Wildberry</t>
  </si>
  <si>
    <t>14.18 x 50.63</t>
  </si>
  <si>
    <t>6x2Br,2BA, 1x studio</t>
  </si>
  <si>
    <t>3x74.7,4x72.9,39.8</t>
  </si>
  <si>
    <t>124 Lonsdale</t>
  </si>
  <si>
    <t>16.43 x 51.3</t>
  </si>
  <si>
    <t>81.3x2,76.3x2,96.2,82.7</t>
  </si>
  <si>
    <t>5x2Br,2BA, 1x 3BR. 2 bath, 6 x parks</t>
  </si>
  <si>
    <t>15 Feilding St</t>
  </si>
  <si>
    <t>ns9.5-16x 36+/-</t>
  </si>
  <si>
    <t>81.2,80.9,80.3,80.7</t>
  </si>
  <si>
    <t>4x2Br,2BA, 4 x parks</t>
  </si>
  <si>
    <t>20 Sewell</t>
  </si>
  <si>
    <t>ns 15.5 x 54.9</t>
  </si>
  <si>
    <t>114, 133</t>
  </si>
  <si>
    <t>old 3bed, 2 bed, 1bath , 3br,2ba all carports</t>
  </si>
  <si>
    <t>157 Mackenzie</t>
  </si>
  <si>
    <t>17.3 x 53.9</t>
  </si>
  <si>
    <t>2x82.1,81,4x77.7,41.8</t>
  </si>
  <si>
    <t>7x2Br,2BA, 1x studio, 7 parks</t>
  </si>
  <si>
    <t>6 Huia St</t>
  </si>
  <si>
    <t>ns 16x 46 +/-</t>
  </si>
  <si>
    <t>76.7,73.7,70.9,74,64.2</t>
  </si>
  <si>
    <t>5x2BR, 1.5 bath, 1x2br,1bath 6 x car aprks</t>
  </si>
  <si>
    <t>440 Manchester St</t>
  </si>
  <si>
    <t>ns 18.2x 60.3</t>
  </si>
  <si>
    <t>76.2,74.4,5x76.4,75.4,52.9</t>
  </si>
  <si>
    <t>21.95 x 47.39</t>
  </si>
  <si>
    <t>14 x 1BR apartments/townhs</t>
  </si>
  <si>
    <t>2x62, 6x48.4,6x42.5</t>
  </si>
  <si>
    <t>12x1BR apartments, 2 x 1BR townhouses, 7 parks</t>
  </si>
  <si>
    <t>127 Lyttelton St</t>
  </si>
  <si>
    <t>113,5x80,84.2</t>
  </si>
  <si>
    <t>21.3 x 36.2</t>
  </si>
  <si>
    <t>64 Tennyson St</t>
  </si>
  <si>
    <t>C/ns 22.6x 37.36</t>
  </si>
  <si>
    <t>5x2BR, 2 bath, 1x3BR, 2 bath,1bath,  6 x car parks</t>
  </si>
  <si>
    <t>81,77.8,2x77.6,76.7</t>
  </si>
  <si>
    <t>5x2BR, 2 bath, 5 x car parks</t>
  </si>
  <si>
    <t>8x2BR, 1.5 bath, 1x1BR,1ba, 8 x car parks</t>
  </si>
  <si>
    <t>84 Mountfort St</t>
  </si>
  <si>
    <t>19.92 x 30.48</t>
  </si>
  <si>
    <t>4x2BR, 2 bath, 1x2BR, 1bath, 5 x car parks</t>
  </si>
  <si>
    <t>23 Beresford St/ 16 Oram Ave</t>
  </si>
  <si>
    <t xml:space="preserve"> 36.5x12.57+12.19x25.1</t>
  </si>
  <si>
    <t>72.2, 44.9, 82,3x80.3</t>
  </si>
  <si>
    <t>22 Nursery Road</t>
  </si>
  <si>
    <t>30 Dover St</t>
  </si>
  <si>
    <t>25 x 20.04</t>
  </si>
  <si>
    <t>2x 47.5, 4 x 52.2</t>
  </si>
  <si>
    <t>6x 1BR + 1 bath, 1x 2BR, 4 x car parks</t>
  </si>
  <si>
    <t>98 Vogel St</t>
  </si>
  <si>
    <t>46.91 x 12.23</t>
  </si>
  <si>
    <t>4x 54.1,47.1 , 87.3</t>
  </si>
  <si>
    <t>1x2br,2ba, 6x 1BR</t>
  </si>
  <si>
    <t>78.9,3x75.2,69.3</t>
  </si>
  <si>
    <t>With RC but not built/ completed currently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</si>
</sst>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m/yyyy;@"/>
  </numFmts>
  <fonts count="17" x14ac:knownFonts="1">
    <font>
      <sz val="10"/>
      <name val="Arial"/>
      <charset val="204"/>
    </font>
    <font>
      <sz val="8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  <charset val="204"/>
    </font>
    <font>
      <b/>
      <sz val="8"/>
      <name val="Arial Narrow"/>
      <family val="2"/>
    </font>
    <font>
      <u/>
      <sz val="12"/>
      <name val="Arial Narrow"/>
      <family val="2"/>
    </font>
    <font>
      <sz val="12"/>
      <color indexed="10"/>
      <name val="Arial Narrow"/>
      <family val="2"/>
    </font>
    <font>
      <sz val="12"/>
      <color indexed="39"/>
      <name val="Arial Narrow"/>
      <family val="2"/>
    </font>
    <font>
      <sz val="12"/>
      <color rgb="FFFF0000"/>
      <name val="Arial Narrow"/>
      <family val="2"/>
    </font>
    <font>
      <sz val="12"/>
      <color rgb="FF0000FF"/>
      <name val="Arial Narrow"/>
      <family val="2"/>
    </font>
    <font>
      <sz val="12"/>
      <color theme="1"/>
      <name val="Arial Narrow"/>
      <family val="2"/>
    </font>
    <font>
      <strike/>
      <sz val="12"/>
      <name val="Arial Narrow"/>
      <family val="2"/>
    </font>
    <font>
      <strike/>
      <sz val="12"/>
      <name val="Arial"/>
      <family val="2"/>
    </font>
    <font>
      <sz val="12"/>
      <color theme="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1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7" fillId="0" borderId="0" xfId="0" applyFont="1"/>
    <xf numFmtId="0" fontId="3" fillId="2" borderId="0" xfId="0" applyFont="1" applyFill="1"/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3" borderId="0" xfId="0" applyFont="1" applyFill="1"/>
    <xf numFmtId="164" fontId="4" fillId="0" borderId="2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4" fillId="0" borderId="2" xfId="0" applyNumberFormat="1" applyFont="1" applyBorder="1" applyAlignment="1">
      <alignment horizontal="right"/>
    </xf>
    <xf numFmtId="0" fontId="4" fillId="2" borderId="0" xfId="0" applyFont="1" applyFill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12" fillId="0" borderId="0" xfId="0" applyFont="1"/>
    <xf numFmtId="164" fontId="2" fillId="0" borderId="0" xfId="0" applyNumberFormat="1" applyFont="1"/>
    <xf numFmtId="1" fontId="2" fillId="0" borderId="0" xfId="0" applyNumberFormat="1" applyFont="1"/>
    <xf numFmtId="1" fontId="4" fillId="0" borderId="1" xfId="0" applyNumberFormat="1" applyFont="1" applyBorder="1"/>
    <xf numFmtId="10" fontId="4" fillId="0" borderId="0" xfId="0" applyNumberFormat="1" applyFont="1"/>
    <xf numFmtId="9" fontId="4" fillId="0" borderId="0" xfId="0" applyNumberFormat="1" applyFont="1"/>
    <xf numFmtId="9" fontId="2" fillId="0" borderId="0" xfId="0" applyNumberFormat="1" applyFont="1"/>
    <xf numFmtId="0" fontId="13" fillId="0" borderId="0" xfId="0" applyFont="1" applyAlignment="1">
      <alignment horizontal="left" vertical="top" wrapText="1"/>
    </xf>
    <xf numFmtId="9" fontId="4" fillId="0" borderId="2" xfId="0" applyNumberFormat="1" applyFont="1" applyBorder="1"/>
    <xf numFmtId="16" fontId="4" fillId="0" borderId="0" xfId="0" applyNumberFormat="1" applyFont="1" applyAlignment="1">
      <alignment horizontal="right"/>
    </xf>
    <xf numFmtId="0" fontId="12" fillId="2" borderId="0" xfId="0" applyFont="1" applyFill="1"/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1" fontId="2" fillId="0" borderId="2" xfId="0" applyNumberFormat="1" applyFont="1" applyBorder="1"/>
    <xf numFmtId="9" fontId="2" fillId="0" borderId="2" xfId="0" applyNumberFormat="1" applyFont="1" applyBorder="1"/>
    <xf numFmtId="0" fontId="12" fillId="0" borderId="2" xfId="0" applyFont="1" applyBorder="1"/>
    <xf numFmtId="0" fontId="4" fillId="3" borderId="0" xfId="0" applyFont="1" applyFill="1" applyAlignment="1">
      <alignment vertical="top" wrapText="1"/>
    </xf>
    <xf numFmtId="0" fontId="13" fillId="3" borderId="0" xfId="0" applyFont="1" applyFill="1"/>
    <xf numFmtId="0" fontId="14" fillId="0" borderId="0" xfId="0" applyFont="1"/>
    <xf numFmtId="0" fontId="15" fillId="0" borderId="0" xfId="0" applyFont="1"/>
    <xf numFmtId="0" fontId="16" fillId="2" borderId="0" xfId="0" applyFont="1" applyFill="1"/>
    <xf numFmtId="1" fontId="4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top" wrapText="1"/>
    </xf>
    <xf numFmtId="1" fontId="5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/>
    </xf>
    <xf numFmtId="0" fontId="4" fillId="0" borderId="0" xfId="0" applyFont="1" applyFill="1"/>
    <xf numFmtId="0" fontId="4" fillId="0" borderId="2" xfId="0" applyFont="1" applyFill="1" applyBorder="1"/>
    <xf numFmtId="0" fontId="1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6"/>
  <sheetViews>
    <sheetView tabSelected="1" topLeftCell="A45" zoomScaleNormal="100" zoomScaleSheetLayoutView="100" workbookViewId="0">
      <selection activeCell="G85" sqref="G85"/>
    </sheetView>
  </sheetViews>
  <sheetFormatPr baseColWidth="10" defaultColWidth="8.83203125" defaultRowHeight="13" x14ac:dyDescent="0.15"/>
  <cols>
    <col min="1" max="1" width="21.5" style="2" customWidth="1"/>
    <col min="2" max="2" width="6" style="2" customWidth="1"/>
    <col min="3" max="3" width="6.83203125" style="2" customWidth="1"/>
    <col min="4" max="4" width="10.5" style="2" customWidth="1"/>
    <col min="5" max="5" width="13.83203125" style="2" customWidth="1"/>
    <col min="6" max="6" width="10.6640625" style="69" customWidth="1"/>
    <col min="7" max="7" width="13.1640625" style="2" customWidth="1"/>
    <col min="8" max="8" width="9.5" style="2" customWidth="1"/>
    <col min="9" max="9" width="11.5" style="2" customWidth="1"/>
    <col min="10" max="10" width="12.33203125" style="3" customWidth="1"/>
    <col min="11" max="11" width="10.5" style="3" customWidth="1"/>
    <col min="12" max="12" width="13.83203125" style="3" customWidth="1"/>
    <col min="13" max="13" width="19.6640625" style="3" customWidth="1"/>
    <col min="14" max="14" width="21" style="3" customWidth="1"/>
    <col min="15" max="15" width="65" style="20" customWidth="1"/>
    <col min="16" max="16" width="9.6640625" style="12" customWidth="1"/>
    <col min="17" max="17" width="9" customWidth="1"/>
    <col min="22" max="22" width="9" customWidth="1"/>
    <col min="23" max="24" width="7.83203125" customWidth="1"/>
  </cols>
  <sheetData>
    <row r="1" spans="1:33" s="6" customFormat="1" ht="16" x14ac:dyDescent="0.2">
      <c r="A1" s="1" t="s">
        <v>19</v>
      </c>
      <c r="C1" s="1"/>
      <c r="D1" s="28">
        <v>45839</v>
      </c>
      <c r="E1" s="28"/>
      <c r="F1" s="17"/>
      <c r="G1" s="5"/>
      <c r="H1" s="5"/>
      <c r="I1" s="5"/>
      <c r="J1" s="7"/>
      <c r="K1" s="7" t="s">
        <v>108</v>
      </c>
      <c r="L1" s="7"/>
      <c r="M1" s="7"/>
      <c r="N1" s="7"/>
      <c r="O1" s="14"/>
      <c r="P1" s="7"/>
      <c r="Q1" s="5"/>
      <c r="R1" s="5"/>
      <c r="S1" s="5"/>
      <c r="T1" s="5"/>
      <c r="U1" s="5"/>
      <c r="V1" s="5"/>
      <c r="W1" s="5"/>
      <c r="X1" s="5"/>
      <c r="Y1" s="5"/>
      <c r="Z1" s="5" t="s">
        <v>287</v>
      </c>
      <c r="AA1" s="5"/>
      <c r="AB1" s="5"/>
      <c r="AC1" s="5"/>
      <c r="AD1" s="5"/>
    </row>
    <row r="2" spans="1:33" s="8" customFormat="1" ht="16" x14ac:dyDescent="0.2">
      <c r="A2" s="1" t="s">
        <v>0</v>
      </c>
      <c r="B2" s="25" t="s">
        <v>131</v>
      </c>
      <c r="C2" s="1" t="s">
        <v>7</v>
      </c>
      <c r="D2" s="1" t="s">
        <v>5</v>
      </c>
      <c r="E2" s="1" t="s">
        <v>108</v>
      </c>
      <c r="F2" s="16" t="s">
        <v>51</v>
      </c>
      <c r="G2" s="1" t="s">
        <v>17</v>
      </c>
      <c r="H2" s="1" t="s">
        <v>6</v>
      </c>
      <c r="I2" s="1" t="s">
        <v>93</v>
      </c>
      <c r="J2" s="10" t="s">
        <v>60</v>
      </c>
      <c r="K2" s="10" t="s">
        <v>107</v>
      </c>
      <c r="L2" s="10" t="s">
        <v>52</v>
      </c>
      <c r="M2" s="10" t="s">
        <v>11</v>
      </c>
      <c r="N2" s="10" t="s">
        <v>26</v>
      </c>
      <c r="O2" s="18" t="s">
        <v>25</v>
      </c>
      <c r="P2" s="10" t="s">
        <v>16</v>
      </c>
      <c r="Q2" s="7"/>
      <c r="R2" s="7"/>
      <c r="S2" s="7"/>
      <c r="T2" s="7"/>
      <c r="U2" s="7" t="s">
        <v>270</v>
      </c>
      <c r="V2" s="7" t="s">
        <v>271</v>
      </c>
      <c r="W2" s="5" t="s">
        <v>273</v>
      </c>
      <c r="X2" s="5" t="s">
        <v>278</v>
      </c>
      <c r="Y2" s="7" t="s">
        <v>266</v>
      </c>
      <c r="Z2" s="5">
        <v>1.48</v>
      </c>
      <c r="AA2" s="5" t="s">
        <v>268</v>
      </c>
      <c r="AB2" s="5"/>
      <c r="AC2" s="5"/>
      <c r="AD2" s="5"/>
    </row>
    <row r="3" spans="1:33" s="8" customFormat="1" ht="16" x14ac:dyDescent="0.2">
      <c r="A3" s="1"/>
      <c r="B3" s="1"/>
      <c r="C3" s="1"/>
      <c r="D3" s="1"/>
      <c r="E3" s="5" t="s">
        <v>204</v>
      </c>
      <c r="F3" s="16"/>
      <c r="G3" s="1"/>
      <c r="H3" s="1" t="s">
        <v>114</v>
      </c>
      <c r="I3" s="1"/>
      <c r="J3" s="10"/>
      <c r="K3" s="7" t="s">
        <v>164</v>
      </c>
      <c r="L3" s="10"/>
      <c r="M3" s="10"/>
      <c r="N3" s="10"/>
      <c r="O3" s="18"/>
      <c r="P3" s="10" t="s">
        <v>511</v>
      </c>
      <c r="Q3" s="7" t="s">
        <v>262</v>
      </c>
      <c r="R3" s="7" t="s">
        <v>263</v>
      </c>
      <c r="S3" s="7" t="s">
        <v>264</v>
      </c>
      <c r="T3" s="7" t="s">
        <v>265</v>
      </c>
      <c r="U3" s="7" t="s">
        <v>286</v>
      </c>
      <c r="V3" s="7" t="s">
        <v>272</v>
      </c>
      <c r="W3" s="5"/>
      <c r="X3" s="5" t="s">
        <v>285</v>
      </c>
      <c r="Y3" s="51" t="s">
        <v>267</v>
      </c>
      <c r="Z3" s="5">
        <v>1</v>
      </c>
      <c r="AA3" s="5" t="s">
        <v>269</v>
      </c>
      <c r="AB3" s="5"/>
      <c r="AC3" s="5"/>
      <c r="AD3" s="5"/>
      <c r="AE3" s="1"/>
      <c r="AF3" s="1"/>
      <c r="AG3" s="1"/>
    </row>
    <row r="4" spans="1:33" s="8" customFormat="1" ht="16" x14ac:dyDescent="0.2">
      <c r="A4" s="1" t="s">
        <v>58</v>
      </c>
      <c r="B4" s="1"/>
      <c r="C4" s="1"/>
      <c r="D4" s="1"/>
      <c r="E4" s="5" t="s">
        <v>205</v>
      </c>
      <c r="F4" s="65" t="s">
        <v>214</v>
      </c>
      <c r="G4" s="1"/>
      <c r="H4" s="1"/>
      <c r="I4" s="1"/>
      <c r="J4" s="10"/>
      <c r="K4" s="10"/>
      <c r="L4" s="10"/>
      <c r="M4" s="10"/>
      <c r="N4" s="10"/>
      <c r="O4" s="18"/>
      <c r="P4" s="10"/>
      <c r="Q4" s="5"/>
      <c r="R4" s="5"/>
      <c r="S4" s="5"/>
      <c r="T4" s="5"/>
      <c r="U4" s="5"/>
      <c r="V4" s="5"/>
      <c r="W4" s="5"/>
      <c r="X4" s="5"/>
      <c r="Y4" s="7" t="s">
        <v>113</v>
      </c>
      <c r="Z4" s="5">
        <v>0.74</v>
      </c>
      <c r="AA4" s="5" t="s">
        <v>292</v>
      </c>
      <c r="AB4" s="5"/>
      <c r="AC4" s="5"/>
      <c r="AD4" s="5"/>
      <c r="AE4" s="1"/>
      <c r="AF4" s="1"/>
      <c r="AG4" s="1"/>
    </row>
    <row r="5" spans="1:33" s="6" customFormat="1" ht="16" x14ac:dyDescent="0.2">
      <c r="A5" s="5" t="s">
        <v>405</v>
      </c>
      <c r="B5" s="5">
        <v>1</v>
      </c>
      <c r="C5" s="5" t="s">
        <v>335</v>
      </c>
      <c r="D5" s="5">
        <v>606</v>
      </c>
      <c r="E5" s="14" t="s">
        <v>207</v>
      </c>
      <c r="F5" s="17">
        <v>1</v>
      </c>
      <c r="G5" s="5">
        <v>294</v>
      </c>
      <c r="H5" s="9">
        <f>G5/D5*100</f>
        <v>48.514851485148512</v>
      </c>
      <c r="I5" s="5"/>
      <c r="J5" s="7">
        <v>2</v>
      </c>
      <c r="K5" s="21">
        <f t="shared" ref="K5:K6" si="0">D5/(I5+J5)</f>
        <v>303</v>
      </c>
      <c r="L5" s="21">
        <f>J5/D5*10000</f>
        <v>33.003300330033007</v>
      </c>
      <c r="M5" s="7" t="s">
        <v>149</v>
      </c>
      <c r="N5" s="7" t="s">
        <v>124</v>
      </c>
      <c r="O5" s="14" t="s">
        <v>407</v>
      </c>
      <c r="P5" s="7" t="s">
        <v>408</v>
      </c>
      <c r="Q5" s="5"/>
      <c r="R5" s="5"/>
      <c r="S5" s="5">
        <v>2</v>
      </c>
      <c r="T5" s="5"/>
      <c r="U5" s="9">
        <f t="shared" ref="U5:U20" si="1">(Q5*$Z$2)+(R5)+(S5*$Z$4)+(T5*$Z$8)</f>
        <v>1.48</v>
      </c>
      <c r="V5" s="15">
        <f t="shared" ref="V5:V6" si="2">U5/(D5/10000)</f>
        <v>24.42244224422442</v>
      </c>
      <c r="W5" s="15">
        <v>4</v>
      </c>
      <c r="X5" s="47">
        <f t="shared" ref="X5:X6" si="3">W5/(I5+J5)</f>
        <v>2</v>
      </c>
      <c r="Y5" s="5"/>
      <c r="Z5" s="5"/>
      <c r="AA5" s="5"/>
      <c r="AB5" s="5"/>
      <c r="AC5" s="5"/>
      <c r="AD5" s="5"/>
      <c r="AE5" s="5"/>
      <c r="AF5" s="5"/>
      <c r="AG5" s="5"/>
    </row>
    <row r="6" spans="1:33" s="6" customFormat="1" ht="16" x14ac:dyDescent="0.2">
      <c r="A6" s="71" t="s">
        <v>542</v>
      </c>
      <c r="B6" s="5">
        <v>1</v>
      </c>
      <c r="C6" s="5" t="s">
        <v>335</v>
      </c>
      <c r="D6" s="5">
        <v>690</v>
      </c>
      <c r="E6" s="14" t="s">
        <v>543</v>
      </c>
      <c r="F6" s="17">
        <v>1</v>
      </c>
      <c r="G6" s="5">
        <v>298.7</v>
      </c>
      <c r="H6" s="9">
        <f>G6/D6*100</f>
        <v>43.289855072463766</v>
      </c>
      <c r="I6" s="5"/>
      <c r="J6" s="7">
        <v>3</v>
      </c>
      <c r="K6" s="21">
        <f t="shared" si="0"/>
        <v>230</v>
      </c>
      <c r="L6" s="21">
        <f>J6/D6*10000</f>
        <v>43.478260869565219</v>
      </c>
      <c r="M6" s="7" t="s">
        <v>544</v>
      </c>
      <c r="N6" s="7" t="s">
        <v>124</v>
      </c>
      <c r="O6" s="14" t="s">
        <v>545</v>
      </c>
      <c r="P6" s="7" t="s">
        <v>408</v>
      </c>
      <c r="Q6" s="5"/>
      <c r="R6" s="5"/>
      <c r="S6" s="5">
        <v>3</v>
      </c>
      <c r="T6" s="5"/>
      <c r="U6" s="9">
        <f t="shared" si="1"/>
        <v>2.2199999999999998</v>
      </c>
      <c r="V6" s="15">
        <f t="shared" si="2"/>
        <v>32.173913043478258</v>
      </c>
      <c r="W6" s="15">
        <v>4</v>
      </c>
      <c r="X6" s="47">
        <f t="shared" si="3"/>
        <v>1.3333333333333333</v>
      </c>
      <c r="Y6" s="5"/>
      <c r="Z6" s="5"/>
      <c r="AA6" s="5"/>
      <c r="AB6" s="5"/>
      <c r="AC6" s="5"/>
      <c r="AD6" s="5"/>
      <c r="AE6" s="5"/>
      <c r="AF6" s="5"/>
      <c r="AG6" s="5"/>
    </row>
    <row r="7" spans="1:33" s="6" customFormat="1" ht="16" x14ac:dyDescent="0.2">
      <c r="A7" s="37" t="s">
        <v>517</v>
      </c>
      <c r="B7" s="5">
        <v>1</v>
      </c>
      <c r="C7" s="5" t="s">
        <v>335</v>
      </c>
      <c r="D7" s="5">
        <v>677.5</v>
      </c>
      <c r="E7" s="14" t="s">
        <v>518</v>
      </c>
      <c r="F7" s="17">
        <v>1</v>
      </c>
      <c r="G7" s="5">
        <v>303</v>
      </c>
      <c r="H7" s="9">
        <f>G7/D7*100</f>
        <v>44.723247232472325</v>
      </c>
      <c r="I7" s="5"/>
      <c r="J7" s="7">
        <v>3</v>
      </c>
      <c r="K7" s="21">
        <f t="shared" ref="K7" si="4">D7/(I7+J7)</f>
        <v>225.83333333333334</v>
      </c>
      <c r="L7" s="21">
        <f>J7/D7*10000</f>
        <v>44.280442804428041</v>
      </c>
      <c r="M7" s="7" t="s">
        <v>519</v>
      </c>
      <c r="N7" s="7" t="s">
        <v>124</v>
      </c>
      <c r="O7" s="14" t="s">
        <v>520</v>
      </c>
      <c r="P7" s="7" t="s">
        <v>408</v>
      </c>
      <c r="Q7" s="5"/>
      <c r="R7" s="5"/>
      <c r="S7" s="5">
        <v>3</v>
      </c>
      <c r="T7" s="5"/>
      <c r="U7" s="9">
        <f t="shared" si="1"/>
        <v>2.2199999999999998</v>
      </c>
      <c r="V7" s="15">
        <f t="shared" ref="V7" si="5">U7/(D7/10000)</f>
        <v>32.767527675276746</v>
      </c>
      <c r="W7" s="15">
        <v>3</v>
      </c>
      <c r="X7" s="47">
        <f t="shared" ref="X7" si="6">W7/(I7+J7)</f>
        <v>1</v>
      </c>
      <c r="Y7" s="5"/>
      <c r="Z7" s="5"/>
      <c r="AA7" s="5"/>
      <c r="AB7" s="5"/>
      <c r="AC7" s="5"/>
      <c r="AD7" s="5"/>
      <c r="AE7" s="5"/>
      <c r="AF7" s="5"/>
      <c r="AG7" s="5"/>
    </row>
    <row r="8" spans="1:33" s="8" customFormat="1" ht="16" x14ac:dyDescent="0.2">
      <c r="A8" s="5" t="s">
        <v>54</v>
      </c>
      <c r="B8" s="5">
        <v>1</v>
      </c>
      <c r="C8" s="5" t="s">
        <v>8</v>
      </c>
      <c r="D8" s="5">
        <v>556</v>
      </c>
      <c r="E8" s="14" t="s">
        <v>203</v>
      </c>
      <c r="F8" s="17">
        <v>1</v>
      </c>
      <c r="G8" s="5">
        <v>323</v>
      </c>
      <c r="H8" s="1">
        <v>58</v>
      </c>
      <c r="I8" s="5"/>
      <c r="J8" s="7">
        <v>2</v>
      </c>
      <c r="K8" s="21">
        <f t="shared" ref="K8:K16" si="7">D8/(I8+J8)</f>
        <v>278</v>
      </c>
      <c r="L8" s="21">
        <f>(J8+I8)/D8*10000</f>
        <v>35.971223021582738</v>
      </c>
      <c r="M8" s="13">
        <v>161</v>
      </c>
      <c r="N8" s="7" t="s">
        <v>41</v>
      </c>
      <c r="O8" s="14" t="s">
        <v>55</v>
      </c>
      <c r="P8" s="7" t="s">
        <v>12</v>
      </c>
      <c r="Q8" s="5"/>
      <c r="R8" s="5">
        <v>2</v>
      </c>
      <c r="S8" s="5"/>
      <c r="T8" s="5"/>
      <c r="U8" s="9">
        <f t="shared" si="1"/>
        <v>2</v>
      </c>
      <c r="V8" s="15">
        <f>U8/(D8/10000)</f>
        <v>35.971223021582738</v>
      </c>
      <c r="W8" s="15">
        <v>4</v>
      </c>
      <c r="X8" s="47">
        <f>W8/(I8+J8)</f>
        <v>2</v>
      </c>
      <c r="Y8" s="7" t="s">
        <v>265</v>
      </c>
      <c r="Z8" s="5">
        <v>0.55000000000000004</v>
      </c>
      <c r="AA8" s="5" t="s">
        <v>293</v>
      </c>
      <c r="AB8" s="5"/>
      <c r="AC8" s="5"/>
      <c r="AD8" s="5"/>
      <c r="AE8" s="1"/>
      <c r="AF8" s="1"/>
      <c r="AG8" s="1"/>
    </row>
    <row r="9" spans="1:33" s="8" customFormat="1" ht="16" x14ac:dyDescent="0.2">
      <c r="A9" s="5" t="s">
        <v>531</v>
      </c>
      <c r="B9" s="5">
        <v>1</v>
      </c>
      <c r="C9" s="5" t="s">
        <v>335</v>
      </c>
      <c r="D9" s="5">
        <v>556</v>
      </c>
      <c r="E9" s="14" t="s">
        <v>532</v>
      </c>
      <c r="F9" s="17">
        <v>1</v>
      </c>
      <c r="G9" s="5">
        <v>295.8</v>
      </c>
      <c r="H9" s="1">
        <v>58</v>
      </c>
      <c r="I9" s="5"/>
      <c r="J9" s="7">
        <v>2</v>
      </c>
      <c r="K9" s="21">
        <f t="shared" ref="K9" si="8">D9/(I9+J9)</f>
        <v>278</v>
      </c>
      <c r="L9" s="21">
        <f>(J9+I9)/D9*10000</f>
        <v>35.971223021582738</v>
      </c>
      <c r="M9" s="13" t="s">
        <v>533</v>
      </c>
      <c r="N9" s="7" t="s">
        <v>41</v>
      </c>
      <c r="O9" s="14" t="s">
        <v>55</v>
      </c>
      <c r="P9" s="7" t="s">
        <v>12</v>
      </c>
      <c r="Q9" s="5"/>
      <c r="R9" s="5">
        <v>2</v>
      </c>
      <c r="S9" s="5"/>
      <c r="T9" s="5"/>
      <c r="U9" s="9">
        <f t="shared" si="1"/>
        <v>2</v>
      </c>
      <c r="V9" s="15">
        <f>U9/(D9/10000)</f>
        <v>35.971223021582738</v>
      </c>
      <c r="W9" s="15">
        <v>4</v>
      </c>
      <c r="X9" s="47">
        <f>W9/(I9+J9)</f>
        <v>2</v>
      </c>
      <c r="Y9" s="7" t="s">
        <v>265</v>
      </c>
      <c r="Z9" s="5">
        <v>0.55000000000000004</v>
      </c>
      <c r="AA9" s="5" t="s">
        <v>293</v>
      </c>
      <c r="AB9" s="5"/>
      <c r="AC9" s="5"/>
      <c r="AD9" s="5"/>
      <c r="AE9" s="1"/>
      <c r="AF9" s="1"/>
      <c r="AG9" s="1"/>
    </row>
    <row r="10" spans="1:33" s="6" customFormat="1" ht="16" x14ac:dyDescent="0.2">
      <c r="A10" s="5" t="s">
        <v>46</v>
      </c>
      <c r="B10" s="5">
        <v>1</v>
      </c>
      <c r="C10" s="5" t="s">
        <v>8</v>
      </c>
      <c r="D10" s="5">
        <v>514</v>
      </c>
      <c r="E10" s="14" t="s">
        <v>206</v>
      </c>
      <c r="F10" s="17">
        <v>1</v>
      </c>
      <c r="G10" s="5">
        <v>292</v>
      </c>
      <c r="H10" s="5">
        <v>56</v>
      </c>
      <c r="I10" s="5"/>
      <c r="J10" s="7">
        <v>2</v>
      </c>
      <c r="K10" s="21">
        <f t="shared" si="7"/>
        <v>257</v>
      </c>
      <c r="L10" s="21">
        <f>(J10+I10)/D10*10000</f>
        <v>38.910505836575879</v>
      </c>
      <c r="M10" s="13" t="s">
        <v>47</v>
      </c>
      <c r="N10" s="7" t="s">
        <v>41</v>
      </c>
      <c r="O10" s="14" t="s">
        <v>82</v>
      </c>
      <c r="P10" s="7" t="s">
        <v>12</v>
      </c>
      <c r="Q10" s="5"/>
      <c r="R10" s="5">
        <v>2</v>
      </c>
      <c r="S10" s="5"/>
      <c r="T10" s="5"/>
      <c r="U10" s="9">
        <f t="shared" si="1"/>
        <v>2</v>
      </c>
      <c r="V10" s="15">
        <f t="shared" ref="V10:V160" si="9">U10/(D10/10000)</f>
        <v>38.910505836575872</v>
      </c>
      <c r="W10" s="15">
        <v>4</v>
      </c>
      <c r="X10" s="47">
        <f t="shared" ref="X10:X158" si="10">W10/(I10+J10)</f>
        <v>2</v>
      </c>
      <c r="Y10" s="5"/>
      <c r="Z10" s="5"/>
      <c r="AA10" s="5"/>
      <c r="AB10" s="5"/>
      <c r="AC10" s="5"/>
      <c r="AD10" s="5"/>
      <c r="AE10" s="5"/>
      <c r="AF10" s="5"/>
      <c r="AG10" s="5"/>
    </row>
    <row r="11" spans="1:33" s="6" customFormat="1" ht="16" x14ac:dyDescent="0.2">
      <c r="A11" s="29" t="s">
        <v>148</v>
      </c>
      <c r="B11" s="5">
        <v>1</v>
      </c>
      <c r="C11" s="5" t="s">
        <v>144</v>
      </c>
      <c r="D11" s="5">
        <v>742</v>
      </c>
      <c r="E11" s="14" t="s">
        <v>207</v>
      </c>
      <c r="F11" s="17">
        <v>1</v>
      </c>
      <c r="G11" s="5">
        <v>294</v>
      </c>
      <c r="H11" s="9">
        <f t="shared" ref="H11:H20" si="11">G11/D11*100</f>
        <v>39.622641509433961</v>
      </c>
      <c r="I11" s="5"/>
      <c r="J11" s="7">
        <v>2</v>
      </c>
      <c r="K11" s="21">
        <f t="shared" si="7"/>
        <v>371</v>
      </c>
      <c r="L11" s="21">
        <f>J11/D11*10000</f>
        <v>26.954177897574127</v>
      </c>
      <c r="M11" s="7" t="s">
        <v>149</v>
      </c>
      <c r="N11" s="7" t="s">
        <v>30</v>
      </c>
      <c r="O11" s="14" t="s">
        <v>150</v>
      </c>
      <c r="P11" s="7" t="s">
        <v>12</v>
      </c>
      <c r="Q11" s="5"/>
      <c r="R11" s="5">
        <v>2</v>
      </c>
      <c r="S11" s="5"/>
      <c r="T11" s="5"/>
      <c r="U11" s="9">
        <f t="shared" si="1"/>
        <v>2</v>
      </c>
      <c r="V11" s="15">
        <f t="shared" si="9"/>
        <v>26.954177897574123</v>
      </c>
      <c r="W11" s="15">
        <v>4</v>
      </c>
      <c r="X11" s="47">
        <f t="shared" si="10"/>
        <v>2</v>
      </c>
      <c r="Y11" s="5"/>
      <c r="Z11" s="5"/>
      <c r="AA11" s="5"/>
      <c r="AB11" s="5"/>
      <c r="AC11" s="5"/>
      <c r="AD11" s="5"/>
      <c r="AE11" s="5"/>
      <c r="AF11" s="5"/>
      <c r="AG11" s="5"/>
    </row>
    <row r="12" spans="1:33" s="6" customFormat="1" ht="16" x14ac:dyDescent="0.2">
      <c r="A12" s="37" t="s">
        <v>567</v>
      </c>
      <c r="B12" s="29">
        <v>1</v>
      </c>
      <c r="C12" s="5" t="s">
        <v>335</v>
      </c>
      <c r="D12" s="5">
        <v>854</v>
      </c>
      <c r="E12" s="14" t="s">
        <v>574</v>
      </c>
      <c r="F12" s="17">
        <v>1</v>
      </c>
      <c r="G12" s="5">
        <v>383.8</v>
      </c>
      <c r="H12" s="9">
        <f t="shared" si="11"/>
        <v>44.941451990632316</v>
      </c>
      <c r="I12" s="5"/>
      <c r="J12" s="7">
        <v>4</v>
      </c>
      <c r="K12" s="21">
        <f>D12/(I12+J12)</f>
        <v>213.5</v>
      </c>
      <c r="L12" s="21">
        <f>J12/D12*10000</f>
        <v>46.838407494145201</v>
      </c>
      <c r="M12" s="7" t="s">
        <v>581</v>
      </c>
      <c r="N12" s="7" t="s">
        <v>124</v>
      </c>
      <c r="O12" s="14" t="s">
        <v>580</v>
      </c>
      <c r="P12" s="7" t="s">
        <v>569</v>
      </c>
      <c r="Q12" s="5"/>
      <c r="R12" s="5"/>
      <c r="S12" s="5">
        <v>4</v>
      </c>
      <c r="T12" s="5"/>
      <c r="U12" s="9">
        <f t="shared" si="1"/>
        <v>2.96</v>
      </c>
      <c r="V12" s="15">
        <f t="shared" si="9"/>
        <v>34.660421545667447</v>
      </c>
      <c r="W12" s="15">
        <v>4</v>
      </c>
      <c r="X12" s="47">
        <f t="shared" si="10"/>
        <v>1</v>
      </c>
      <c r="Y12" s="5"/>
      <c r="Z12" s="5"/>
      <c r="AA12" s="5"/>
      <c r="AB12" s="5"/>
      <c r="AC12" s="5"/>
      <c r="AD12" s="5"/>
      <c r="AE12" s="5"/>
      <c r="AF12" s="5"/>
      <c r="AG12" s="5"/>
    </row>
    <row r="13" spans="1:33" s="6" customFormat="1" ht="16" x14ac:dyDescent="0.2">
      <c r="A13" s="5" t="s">
        <v>152</v>
      </c>
      <c r="B13" s="5">
        <v>1</v>
      </c>
      <c r="C13" s="5" t="s">
        <v>122</v>
      </c>
      <c r="D13" s="5">
        <v>565</v>
      </c>
      <c r="E13" s="14" t="s">
        <v>208</v>
      </c>
      <c r="F13" s="17">
        <v>1</v>
      </c>
      <c r="G13" s="5">
        <v>240</v>
      </c>
      <c r="H13" s="9">
        <f t="shared" si="11"/>
        <v>42.477876106194692</v>
      </c>
      <c r="I13" s="5"/>
      <c r="J13" s="7">
        <v>3</v>
      </c>
      <c r="K13" s="21">
        <f t="shared" si="7"/>
        <v>188.33333333333334</v>
      </c>
      <c r="L13" s="21">
        <f t="shared" ref="L13:L20" si="12">(J13+I13)/D13*10000</f>
        <v>53.097345132743364</v>
      </c>
      <c r="M13" s="13" t="s">
        <v>406</v>
      </c>
      <c r="N13" s="7" t="s">
        <v>124</v>
      </c>
      <c r="O13" s="14" t="s">
        <v>153</v>
      </c>
      <c r="P13" s="7" t="s">
        <v>13</v>
      </c>
      <c r="Q13" s="5"/>
      <c r="R13" s="5"/>
      <c r="S13" s="5">
        <v>3</v>
      </c>
      <c r="T13" s="5"/>
      <c r="U13" s="9">
        <f t="shared" si="1"/>
        <v>2.2199999999999998</v>
      </c>
      <c r="V13" s="15">
        <f t="shared" si="9"/>
        <v>39.292035398230084</v>
      </c>
      <c r="W13" s="15">
        <v>3</v>
      </c>
      <c r="X13" s="47">
        <f t="shared" si="10"/>
        <v>1</v>
      </c>
      <c r="Y13" s="5"/>
      <c r="Z13" s="5"/>
      <c r="AA13" s="5"/>
      <c r="AB13" s="5"/>
      <c r="AC13" s="5"/>
      <c r="AD13" s="5"/>
      <c r="AE13" s="5"/>
      <c r="AF13" s="5"/>
      <c r="AG13" s="5"/>
    </row>
    <row r="14" spans="1:33" s="6" customFormat="1" ht="16" x14ac:dyDescent="0.2">
      <c r="A14" s="42" t="s">
        <v>158</v>
      </c>
      <c r="B14" s="5">
        <v>1</v>
      </c>
      <c r="C14" s="5" t="s">
        <v>122</v>
      </c>
      <c r="D14" s="5">
        <v>1012</v>
      </c>
      <c r="E14" s="41" t="s">
        <v>209</v>
      </c>
      <c r="F14" s="17">
        <v>1</v>
      </c>
      <c r="G14" s="5">
        <v>253</v>
      </c>
      <c r="H14" s="9">
        <f t="shared" si="11"/>
        <v>25</v>
      </c>
      <c r="I14" s="5">
        <v>1</v>
      </c>
      <c r="J14" s="7">
        <v>2</v>
      </c>
      <c r="K14" s="21">
        <f t="shared" si="7"/>
        <v>337.33333333333331</v>
      </c>
      <c r="L14" s="21">
        <f t="shared" si="12"/>
        <v>29.644268774703555</v>
      </c>
      <c r="M14" s="13" t="s">
        <v>159</v>
      </c>
      <c r="N14" s="7" t="s">
        <v>160</v>
      </c>
      <c r="O14" s="14" t="s">
        <v>55</v>
      </c>
      <c r="P14" s="7" t="s">
        <v>15</v>
      </c>
      <c r="Q14" s="5"/>
      <c r="R14" s="5">
        <v>3</v>
      </c>
      <c r="S14" s="5"/>
      <c r="T14" s="5"/>
      <c r="U14" s="9">
        <f t="shared" si="1"/>
        <v>3</v>
      </c>
      <c r="V14" s="15">
        <f t="shared" si="9"/>
        <v>29.644268774703558</v>
      </c>
      <c r="W14" s="15">
        <v>6</v>
      </c>
      <c r="X14" s="47">
        <f t="shared" si="10"/>
        <v>2</v>
      </c>
      <c r="Y14" s="5"/>
      <c r="Z14" s="5"/>
      <c r="AA14" s="5"/>
      <c r="AB14" s="5"/>
      <c r="AC14" s="5"/>
      <c r="AD14" s="5"/>
      <c r="AE14" s="5"/>
      <c r="AF14" s="5"/>
      <c r="AG14" s="5"/>
    </row>
    <row r="15" spans="1:33" s="6" customFormat="1" ht="16" x14ac:dyDescent="0.2">
      <c r="A15" s="5" t="s">
        <v>196</v>
      </c>
      <c r="B15" s="5">
        <v>1</v>
      </c>
      <c r="C15" s="5" t="s">
        <v>144</v>
      </c>
      <c r="D15" s="5">
        <v>667.3</v>
      </c>
      <c r="E15" s="14" t="s">
        <v>210</v>
      </c>
      <c r="F15" s="17">
        <v>1</v>
      </c>
      <c r="G15" s="5">
        <v>296</v>
      </c>
      <c r="H15" s="9">
        <f t="shared" si="11"/>
        <v>44.357860032968681</v>
      </c>
      <c r="I15" s="5"/>
      <c r="J15" s="7">
        <v>3</v>
      </c>
      <c r="K15" s="21">
        <f t="shared" si="7"/>
        <v>222.43333333333331</v>
      </c>
      <c r="L15" s="21">
        <f t="shared" si="12"/>
        <v>44.957290573954744</v>
      </c>
      <c r="M15" s="13" t="s">
        <v>197</v>
      </c>
      <c r="N15" s="7" t="s">
        <v>124</v>
      </c>
      <c r="O15" s="14" t="s">
        <v>198</v>
      </c>
      <c r="P15" s="7" t="s">
        <v>13</v>
      </c>
      <c r="Q15" s="5"/>
      <c r="R15" s="5"/>
      <c r="S15" s="5">
        <v>2</v>
      </c>
      <c r="T15" s="5"/>
      <c r="U15" s="9">
        <f t="shared" si="1"/>
        <v>1.48</v>
      </c>
      <c r="V15" s="15">
        <f t="shared" si="9"/>
        <v>22.17893001648434</v>
      </c>
      <c r="W15" s="15">
        <v>6</v>
      </c>
      <c r="X15" s="47">
        <f t="shared" si="10"/>
        <v>2</v>
      </c>
      <c r="Y15" s="5"/>
      <c r="Z15" s="5"/>
      <c r="AA15" s="5"/>
      <c r="AB15" s="5"/>
      <c r="AC15" s="5"/>
      <c r="AD15" s="5"/>
      <c r="AE15" s="5"/>
      <c r="AF15" s="5"/>
      <c r="AG15" s="5"/>
    </row>
    <row r="16" spans="1:33" s="6" customFormat="1" ht="16" x14ac:dyDescent="0.2">
      <c r="A16" s="72" t="s">
        <v>571</v>
      </c>
      <c r="B16" s="29">
        <v>1</v>
      </c>
      <c r="C16" s="5" t="s">
        <v>144</v>
      </c>
      <c r="D16" s="5">
        <v>1242.5</v>
      </c>
      <c r="E16" s="14" t="s">
        <v>575</v>
      </c>
      <c r="F16" s="17">
        <v>1</v>
      </c>
      <c r="G16" s="5">
        <v>729.4</v>
      </c>
      <c r="H16" s="9">
        <f t="shared" si="11"/>
        <v>58.704225352112672</v>
      </c>
      <c r="I16" s="5"/>
      <c r="J16" s="7">
        <v>7</v>
      </c>
      <c r="K16" s="22">
        <f t="shared" si="7"/>
        <v>177.5</v>
      </c>
      <c r="L16" s="22">
        <f t="shared" si="12"/>
        <v>56.338028169014088</v>
      </c>
      <c r="M16" s="13" t="s">
        <v>582</v>
      </c>
      <c r="N16" s="7" t="s">
        <v>124</v>
      </c>
      <c r="O16" s="14" t="s">
        <v>580</v>
      </c>
      <c r="P16" s="7" t="s">
        <v>569</v>
      </c>
      <c r="Q16" s="5"/>
      <c r="R16" s="5"/>
      <c r="S16" s="5">
        <v>7</v>
      </c>
      <c r="T16" s="5"/>
      <c r="U16" s="9">
        <f t="shared" si="1"/>
        <v>5.18</v>
      </c>
      <c r="V16" s="15">
        <f t="shared" si="9"/>
        <v>41.690140845070424</v>
      </c>
      <c r="W16" s="15">
        <v>7</v>
      </c>
      <c r="X16" s="47">
        <f t="shared" si="10"/>
        <v>1</v>
      </c>
      <c r="Y16" s="5"/>
      <c r="Z16" s="5"/>
      <c r="AA16" s="5"/>
      <c r="AB16" s="5"/>
      <c r="AC16" s="5"/>
      <c r="AD16" s="5"/>
      <c r="AE16" s="5"/>
      <c r="AF16" s="5"/>
      <c r="AG16" s="5"/>
    </row>
    <row r="17" spans="1:33" s="6" customFormat="1" ht="16" x14ac:dyDescent="0.2">
      <c r="A17" s="73" t="s">
        <v>454</v>
      </c>
      <c r="B17" s="5">
        <v>1</v>
      </c>
      <c r="C17" s="5" t="s">
        <v>335</v>
      </c>
      <c r="D17" s="5">
        <v>4662</v>
      </c>
      <c r="E17" s="14" t="s">
        <v>455</v>
      </c>
      <c r="F17" s="17">
        <v>1</v>
      </c>
      <c r="G17" s="5">
        <v>1453</v>
      </c>
      <c r="H17" s="9">
        <f t="shared" si="11"/>
        <v>31.166881166881165</v>
      </c>
      <c r="I17" s="5">
        <v>1</v>
      </c>
      <c r="J17" s="7">
        <v>14</v>
      </c>
      <c r="K17" s="21">
        <f>D17/(I17+J17)</f>
        <v>310.8</v>
      </c>
      <c r="L17" s="21">
        <f t="shared" si="12"/>
        <v>32.175032175032172</v>
      </c>
      <c r="M17" s="13" t="s">
        <v>456</v>
      </c>
      <c r="N17" s="7" t="s">
        <v>160</v>
      </c>
      <c r="O17" s="14" t="s">
        <v>457</v>
      </c>
      <c r="P17" s="7" t="s">
        <v>510</v>
      </c>
      <c r="Q17" s="5"/>
      <c r="R17" s="5">
        <v>14</v>
      </c>
      <c r="S17" s="5"/>
      <c r="T17" s="5"/>
      <c r="U17" s="9">
        <f t="shared" si="1"/>
        <v>14</v>
      </c>
      <c r="V17" s="15">
        <f>U17/(D17/10000)</f>
        <v>30.03003003003003</v>
      </c>
      <c r="W17" s="15">
        <v>24</v>
      </c>
      <c r="X17" s="47">
        <f>W17/(I17+J17)</f>
        <v>1.6</v>
      </c>
      <c r="Y17" s="5"/>
      <c r="Z17" s="5"/>
      <c r="AA17" s="5"/>
      <c r="AB17" s="5"/>
      <c r="AC17" s="5"/>
      <c r="AD17" s="5"/>
      <c r="AE17" s="5"/>
      <c r="AF17" s="5"/>
      <c r="AG17" s="5"/>
    </row>
    <row r="18" spans="1:33" s="6" customFormat="1" ht="16" x14ac:dyDescent="0.2">
      <c r="A18" s="37" t="s">
        <v>521</v>
      </c>
      <c r="B18" s="5">
        <v>1</v>
      </c>
      <c r="C18" s="5" t="s">
        <v>335</v>
      </c>
      <c r="D18" s="5">
        <v>672.4</v>
      </c>
      <c r="E18" s="14" t="s">
        <v>522</v>
      </c>
      <c r="F18" s="17" t="s">
        <v>169</v>
      </c>
      <c r="G18" s="5">
        <v>457.4</v>
      </c>
      <c r="H18" s="9">
        <f t="shared" si="11"/>
        <v>68.024985127900067</v>
      </c>
      <c r="I18" s="5"/>
      <c r="J18" s="7">
        <v>3</v>
      </c>
      <c r="K18" s="21">
        <f>D18/(I18+J18)</f>
        <v>224.13333333333333</v>
      </c>
      <c r="L18" s="21">
        <f t="shared" ref="L18" si="13">(J18+I18)/D18*10000</f>
        <v>44.616299821534803</v>
      </c>
      <c r="M18" s="13" t="s">
        <v>523</v>
      </c>
      <c r="N18" s="7" t="s">
        <v>524</v>
      </c>
      <c r="O18" s="14" t="s">
        <v>525</v>
      </c>
      <c r="P18" s="7" t="s">
        <v>12</v>
      </c>
      <c r="Q18" s="5"/>
      <c r="R18" s="5">
        <v>3</v>
      </c>
      <c r="S18" s="5"/>
      <c r="T18" s="5"/>
      <c r="U18" s="9">
        <f t="shared" si="1"/>
        <v>3</v>
      </c>
      <c r="V18" s="15">
        <f t="shared" ref="V18" si="14">U18/(D18/10000)</f>
        <v>44.616299821534803</v>
      </c>
      <c r="W18" s="15">
        <v>3</v>
      </c>
      <c r="X18" s="47">
        <f t="shared" ref="X18" si="15">W18/(I18+J18)</f>
        <v>1</v>
      </c>
      <c r="Y18" s="5"/>
      <c r="Z18" s="5"/>
      <c r="AA18" s="5"/>
      <c r="AB18" s="5"/>
      <c r="AC18" s="5"/>
      <c r="AD18" s="5"/>
      <c r="AE18" s="5"/>
      <c r="AF18" s="5"/>
      <c r="AG18" s="5"/>
    </row>
    <row r="19" spans="1:33" s="6" customFormat="1" ht="16" x14ac:dyDescent="0.2">
      <c r="A19" s="5" t="s">
        <v>123</v>
      </c>
      <c r="B19" s="5">
        <v>1</v>
      </c>
      <c r="C19" s="5" t="s">
        <v>122</v>
      </c>
      <c r="D19" s="5">
        <v>1013</v>
      </c>
      <c r="E19" s="41" t="s">
        <v>211</v>
      </c>
      <c r="F19" s="17" t="s">
        <v>169</v>
      </c>
      <c r="G19" s="5">
        <v>457.4</v>
      </c>
      <c r="H19" s="9">
        <f t="shared" si="11"/>
        <v>45.153010858835138</v>
      </c>
      <c r="I19" s="5"/>
      <c r="J19" s="7">
        <v>4</v>
      </c>
      <c r="K19" s="21">
        <f>D19/(I19+J19)</f>
        <v>253.25</v>
      </c>
      <c r="L19" s="21">
        <f t="shared" si="12"/>
        <v>39.486673247778874</v>
      </c>
      <c r="M19" s="13" t="s">
        <v>170</v>
      </c>
      <c r="N19" s="7" t="s">
        <v>171</v>
      </c>
      <c r="O19" s="14" t="s">
        <v>172</v>
      </c>
      <c r="P19" s="7" t="s">
        <v>15</v>
      </c>
      <c r="Q19" s="5"/>
      <c r="R19" s="5">
        <v>1</v>
      </c>
      <c r="S19" s="5">
        <v>3</v>
      </c>
      <c r="T19" s="5"/>
      <c r="U19" s="9">
        <f t="shared" si="1"/>
        <v>3.2199999999999998</v>
      </c>
      <c r="V19" s="15">
        <f t="shared" si="9"/>
        <v>31.786771964461991</v>
      </c>
      <c r="W19" s="15">
        <v>8</v>
      </c>
      <c r="X19" s="47">
        <f t="shared" si="10"/>
        <v>2</v>
      </c>
      <c r="Y19" s="5"/>
      <c r="Z19" s="5"/>
      <c r="AA19" s="5"/>
      <c r="AB19" s="5"/>
      <c r="AC19" s="5"/>
      <c r="AD19" s="5"/>
      <c r="AE19" s="5"/>
      <c r="AF19" s="5"/>
      <c r="AG19" s="5"/>
    </row>
    <row r="20" spans="1:33" s="6" customFormat="1" ht="16" x14ac:dyDescent="0.2">
      <c r="A20" s="42" t="s">
        <v>194</v>
      </c>
      <c r="B20" s="5">
        <v>1</v>
      </c>
      <c r="C20" s="5" t="s">
        <v>122</v>
      </c>
      <c r="D20" s="5">
        <v>977</v>
      </c>
      <c r="E20" s="14" t="s">
        <v>212</v>
      </c>
      <c r="F20" s="17" t="s">
        <v>169</v>
      </c>
      <c r="G20" s="5">
        <v>273</v>
      </c>
      <c r="H20" s="9">
        <f t="shared" si="11"/>
        <v>27.942681678607983</v>
      </c>
      <c r="I20" s="5">
        <v>1</v>
      </c>
      <c r="J20" s="7">
        <v>2</v>
      </c>
      <c r="K20" s="21">
        <f>D20/(I20+J20)</f>
        <v>325.66666666666669</v>
      </c>
      <c r="L20" s="21">
        <f t="shared" si="12"/>
        <v>30.706243602865914</v>
      </c>
      <c r="M20" s="13" t="s">
        <v>195</v>
      </c>
      <c r="N20" s="7" t="s">
        <v>160</v>
      </c>
      <c r="O20" s="14" t="s">
        <v>150</v>
      </c>
      <c r="P20" s="7" t="s">
        <v>15</v>
      </c>
      <c r="Q20" s="5"/>
      <c r="R20" s="5">
        <v>3</v>
      </c>
      <c r="S20" s="5"/>
      <c r="T20" s="5"/>
      <c r="U20" s="9">
        <f t="shared" si="1"/>
        <v>3</v>
      </c>
      <c r="V20" s="15">
        <f t="shared" ref="V20" si="16">U20/(D20/10000)</f>
        <v>30.706243602865918</v>
      </c>
      <c r="W20" s="15">
        <v>6</v>
      </c>
      <c r="X20" s="47">
        <f t="shared" ref="X20" si="17">W20/(I20+J20)</f>
        <v>2</v>
      </c>
      <c r="Y20" s="5"/>
      <c r="Z20" s="5"/>
      <c r="AA20" s="5"/>
      <c r="AB20" s="5"/>
      <c r="AC20" s="5"/>
      <c r="AD20" s="5"/>
      <c r="AE20" s="5"/>
      <c r="AF20" s="5"/>
      <c r="AG20" s="5"/>
    </row>
    <row r="21" spans="1:33" s="6" customFormat="1" ht="16" x14ac:dyDescent="0.2">
      <c r="A21" s="1"/>
      <c r="B21" s="1"/>
      <c r="C21" s="1"/>
      <c r="D21" s="1"/>
      <c r="E21" s="18"/>
      <c r="F21" s="16"/>
      <c r="G21" s="1"/>
      <c r="H21" s="1"/>
      <c r="I21" s="1"/>
      <c r="J21" s="10"/>
      <c r="K21" s="21"/>
      <c r="L21" s="21"/>
      <c r="M21" s="10"/>
      <c r="N21" s="10"/>
      <c r="O21" s="18"/>
      <c r="P21" s="10"/>
      <c r="Q21" s="5"/>
      <c r="R21" s="5"/>
      <c r="S21" s="5"/>
      <c r="T21" s="5"/>
      <c r="U21" s="9"/>
      <c r="V21" s="15"/>
      <c r="W21" s="15"/>
      <c r="X21" s="47"/>
      <c r="Y21" s="5"/>
      <c r="Z21" s="5"/>
      <c r="AA21" s="5"/>
      <c r="AB21" s="5"/>
      <c r="AC21" s="5"/>
      <c r="AD21" s="5"/>
      <c r="AE21" s="5"/>
      <c r="AF21" s="5"/>
      <c r="AG21" s="5"/>
    </row>
    <row r="22" spans="1:33" s="6" customFormat="1" ht="16" x14ac:dyDescent="0.2">
      <c r="A22" s="37" t="s">
        <v>651</v>
      </c>
      <c r="B22" s="5">
        <v>1</v>
      </c>
      <c r="C22" s="5" t="s">
        <v>144</v>
      </c>
      <c r="D22" s="5">
        <v>502.3</v>
      </c>
      <c r="E22" s="14" t="s">
        <v>652</v>
      </c>
      <c r="F22" s="17">
        <v>2</v>
      </c>
      <c r="G22" s="5">
        <v>303.8</v>
      </c>
      <c r="H22" s="9">
        <f t="shared" ref="H22" si="18">G22/D22*100</f>
        <v>60.481783794545095</v>
      </c>
      <c r="I22" s="5"/>
      <c r="J22" s="7">
        <v>6</v>
      </c>
      <c r="K22" s="21">
        <f t="shared" ref="K22" si="19">D22/(I22+J22)</f>
        <v>83.716666666666669</v>
      </c>
      <c r="L22" s="21">
        <f t="shared" ref="L22" si="20">(J22+I22)/D22*10000</f>
        <v>119.45052757316344</v>
      </c>
      <c r="M22" s="13" t="s">
        <v>653</v>
      </c>
      <c r="N22" s="7" t="s">
        <v>201</v>
      </c>
      <c r="O22" s="14" t="s">
        <v>654</v>
      </c>
      <c r="P22" s="7" t="s">
        <v>13</v>
      </c>
      <c r="Q22" s="5"/>
      <c r="R22" s="5"/>
      <c r="S22" s="5"/>
      <c r="T22" s="5">
        <v>6</v>
      </c>
      <c r="U22" s="9">
        <f t="shared" ref="U22" si="21">(Q22*$Z$2)+(R22)+(S22*$Z$4)+(T22*$Z$8)</f>
        <v>3.3000000000000003</v>
      </c>
      <c r="V22" s="15">
        <f t="shared" ref="V22" si="22">U22/(D22/10000)</f>
        <v>65.697790165239894</v>
      </c>
      <c r="W22" s="15">
        <v>4</v>
      </c>
      <c r="X22" s="47">
        <f t="shared" ref="X22" si="23">W22/(I22+J22)</f>
        <v>0.66666666666666663</v>
      </c>
      <c r="Y22" s="5"/>
      <c r="Z22" s="5"/>
      <c r="AA22" s="5"/>
      <c r="AB22" s="5"/>
      <c r="AC22" s="5"/>
      <c r="AD22" s="5"/>
      <c r="AE22" s="5"/>
      <c r="AF22" s="5"/>
      <c r="AG22" s="5"/>
    </row>
    <row r="23" spans="1:33" s="6" customFormat="1" ht="16" x14ac:dyDescent="0.2">
      <c r="A23" s="37" t="s">
        <v>538</v>
      </c>
      <c r="B23" s="5">
        <v>1</v>
      </c>
      <c r="C23" s="5" t="s">
        <v>119</v>
      </c>
      <c r="D23" s="5">
        <v>541.79999999999995</v>
      </c>
      <c r="E23" s="14" t="s">
        <v>539</v>
      </c>
      <c r="F23" s="17">
        <v>2</v>
      </c>
      <c r="G23" s="5">
        <v>472.4</v>
      </c>
      <c r="H23" s="9">
        <f t="shared" ref="H23" si="24">G23/D23*100</f>
        <v>87.190845330380213</v>
      </c>
      <c r="I23" s="5"/>
      <c r="J23" s="7">
        <v>9</v>
      </c>
      <c r="K23" s="21">
        <f t="shared" ref="K23" si="25">D23/(I23+J23)</f>
        <v>60.199999999999996</v>
      </c>
      <c r="L23" s="21">
        <f t="shared" ref="L23" si="26">(J23+I23)/D23*10000</f>
        <v>166.11295681063123</v>
      </c>
      <c r="M23" s="13" t="s">
        <v>540</v>
      </c>
      <c r="N23" s="7" t="s">
        <v>201</v>
      </c>
      <c r="O23" s="14" t="s">
        <v>541</v>
      </c>
      <c r="P23" s="7" t="s">
        <v>13</v>
      </c>
      <c r="Q23" s="5"/>
      <c r="R23" s="5"/>
      <c r="S23" s="5"/>
      <c r="T23" s="5">
        <v>9</v>
      </c>
      <c r="U23" s="9">
        <f t="shared" ref="U23:U65" si="27">(Q23*$Z$2)+(R23)+(S23*$Z$4)+(T23*$Z$8)</f>
        <v>4.95</v>
      </c>
      <c r="V23" s="15">
        <f t="shared" ref="V23" si="28">U23/(D23/10000)</f>
        <v>91.362126245847193</v>
      </c>
      <c r="W23" s="15">
        <v>0</v>
      </c>
      <c r="X23" s="47">
        <f t="shared" ref="X23" si="29">W23/(I23+J23)</f>
        <v>0</v>
      </c>
      <c r="Y23" s="5"/>
      <c r="Z23" s="5"/>
      <c r="AA23" s="5"/>
      <c r="AB23" s="5"/>
      <c r="AC23" s="5"/>
      <c r="AD23" s="5"/>
      <c r="AE23" s="5"/>
      <c r="AF23" s="5"/>
      <c r="AG23" s="5"/>
    </row>
    <row r="24" spans="1:33" s="63" customFormat="1" ht="17" x14ac:dyDescent="0.2">
      <c r="A24" s="37" t="s">
        <v>476</v>
      </c>
      <c r="B24" s="5">
        <v>1</v>
      </c>
      <c r="C24" s="5" t="s">
        <v>122</v>
      </c>
      <c r="D24" s="5">
        <v>546</v>
      </c>
      <c r="E24" s="38" t="s">
        <v>477</v>
      </c>
      <c r="F24" s="17">
        <v>2</v>
      </c>
      <c r="G24" s="5">
        <v>461.4</v>
      </c>
      <c r="H24" s="9">
        <f>G24/D24*100</f>
        <v>84.505494505494511</v>
      </c>
      <c r="I24" s="5"/>
      <c r="J24" s="7">
        <v>9</v>
      </c>
      <c r="K24" s="21">
        <f>D24/(I24+J24)</f>
        <v>60.666666666666664</v>
      </c>
      <c r="L24" s="21">
        <f t="shared" ref="L24:L25" si="30">(J24+I24)/D24*10000</f>
        <v>164.83516483516485</v>
      </c>
      <c r="M24" s="13" t="s">
        <v>590</v>
      </c>
      <c r="N24" s="7" t="s">
        <v>201</v>
      </c>
      <c r="O24" s="14" t="s">
        <v>591</v>
      </c>
      <c r="P24" s="7" t="s">
        <v>13</v>
      </c>
      <c r="Q24" s="5"/>
      <c r="R24" s="5"/>
      <c r="S24" s="5"/>
      <c r="T24" s="5">
        <v>9</v>
      </c>
      <c r="U24" s="9">
        <f>(Q24*$Z$2)+(R24)+(S24*$Z$4)+(T24*$Z$8)</f>
        <v>4.95</v>
      </c>
      <c r="V24" s="15"/>
      <c r="W24" s="15">
        <v>0</v>
      </c>
      <c r="X24" s="47">
        <f t="shared" ref="X24:X25" si="31">W24/(I24+J24)</f>
        <v>0</v>
      </c>
      <c r="Y24" s="62"/>
      <c r="Z24" s="62"/>
      <c r="AA24" s="62"/>
      <c r="AB24" s="62"/>
      <c r="AC24" s="62"/>
      <c r="AD24" s="62"/>
      <c r="AE24" s="62"/>
      <c r="AF24" s="62"/>
      <c r="AG24" s="62"/>
    </row>
    <row r="25" spans="1:33" s="6" customFormat="1" ht="16" x14ac:dyDescent="0.2">
      <c r="A25" s="37" t="s">
        <v>655</v>
      </c>
      <c r="B25" s="5">
        <v>1</v>
      </c>
      <c r="C25" s="5" t="s">
        <v>144</v>
      </c>
      <c r="D25" s="5">
        <v>573.5</v>
      </c>
      <c r="E25" s="14" t="s">
        <v>656</v>
      </c>
      <c r="F25" s="17" t="s">
        <v>169</v>
      </c>
      <c r="G25" s="5">
        <v>350.8</v>
      </c>
      <c r="H25" s="9">
        <f t="shared" ref="H25" si="32">G25/D25*100</f>
        <v>61.168265039232786</v>
      </c>
      <c r="I25" s="5"/>
      <c r="J25" s="7">
        <v>6</v>
      </c>
      <c r="K25" s="21">
        <f t="shared" ref="K25" si="33">D25/(I25+J25)</f>
        <v>95.583333333333329</v>
      </c>
      <c r="L25" s="21">
        <f t="shared" si="30"/>
        <v>104.62074978204011</v>
      </c>
      <c r="M25" s="13" t="s">
        <v>657</v>
      </c>
      <c r="N25" s="7" t="s">
        <v>110</v>
      </c>
      <c r="O25" s="14" t="s">
        <v>658</v>
      </c>
      <c r="P25" s="7" t="s">
        <v>13</v>
      </c>
      <c r="Q25" s="5"/>
      <c r="R25" s="5"/>
      <c r="S25" s="5"/>
      <c r="T25" s="5">
        <v>6</v>
      </c>
      <c r="U25" s="9">
        <f t="shared" ref="U25" si="34">(Q25*$Z$2)+(R25)+(S25*$Z$4)+(T25*$Z$8)</f>
        <v>3.3000000000000003</v>
      </c>
      <c r="V25" s="15">
        <f t="shared" ref="V25" si="35">U25/(D25/10000)</f>
        <v>57.541412380122061</v>
      </c>
      <c r="W25" s="15">
        <v>3</v>
      </c>
      <c r="X25" s="47">
        <f t="shared" si="31"/>
        <v>0.5</v>
      </c>
      <c r="Y25" s="5"/>
      <c r="Z25" s="5"/>
      <c r="AA25" s="5"/>
      <c r="AB25" s="5"/>
      <c r="AC25" s="5"/>
      <c r="AD25" s="5"/>
      <c r="AE25" s="5"/>
      <c r="AF25" s="5"/>
      <c r="AG25" s="5"/>
    </row>
    <row r="26" spans="1:33" s="6" customFormat="1" ht="16" x14ac:dyDescent="0.2">
      <c r="A26" s="29" t="s">
        <v>490</v>
      </c>
      <c r="B26" s="5">
        <v>1</v>
      </c>
      <c r="C26" s="5" t="s">
        <v>491</v>
      </c>
      <c r="D26" s="5">
        <v>576</v>
      </c>
      <c r="E26" s="14" t="s">
        <v>492</v>
      </c>
      <c r="F26" s="17">
        <v>1</v>
      </c>
      <c r="G26" s="5">
        <v>171</v>
      </c>
      <c r="H26" s="9">
        <f t="shared" ref="H26:H28" si="36">G26/D26*100</f>
        <v>29.6875</v>
      </c>
      <c r="I26" s="5"/>
      <c r="J26" s="7">
        <v>3</v>
      </c>
      <c r="K26" s="21">
        <f t="shared" ref="K26:K28" si="37">D26/(I26+J26)</f>
        <v>192</v>
      </c>
      <c r="L26" s="21">
        <f t="shared" ref="L26:L28" si="38">(J26+I26)/D26*10000</f>
        <v>52.083333333333329</v>
      </c>
      <c r="M26" s="13" t="s">
        <v>493</v>
      </c>
      <c r="N26" s="7" t="s">
        <v>201</v>
      </c>
      <c r="O26" s="14" t="s">
        <v>494</v>
      </c>
      <c r="P26" s="7" t="s">
        <v>15</v>
      </c>
      <c r="Q26" s="5"/>
      <c r="R26" s="5"/>
      <c r="S26" s="5"/>
      <c r="T26" s="5">
        <v>3</v>
      </c>
      <c r="U26" s="9">
        <f t="shared" si="27"/>
        <v>1.6500000000000001</v>
      </c>
      <c r="V26" s="15">
        <f t="shared" ref="V26:V28" si="39">U26/(D26/10000)</f>
        <v>28.645833333333336</v>
      </c>
      <c r="W26" s="15">
        <v>3</v>
      </c>
      <c r="X26" s="47">
        <f t="shared" ref="X26:X28" si="40">W26/(I26+J26)</f>
        <v>1</v>
      </c>
      <c r="Y26" s="5"/>
      <c r="Z26" s="5"/>
      <c r="AA26" s="5"/>
      <c r="AB26" s="5"/>
      <c r="AC26" s="5"/>
      <c r="AD26" s="5"/>
      <c r="AE26" s="5"/>
      <c r="AF26" s="5"/>
      <c r="AG26" s="5"/>
    </row>
    <row r="27" spans="1:33" s="6" customFormat="1" ht="16" x14ac:dyDescent="0.2">
      <c r="A27" s="37" t="s">
        <v>534</v>
      </c>
      <c r="B27" s="5">
        <v>1</v>
      </c>
      <c r="C27" s="5" t="s">
        <v>122</v>
      </c>
      <c r="D27" s="5">
        <v>635.79999999999995</v>
      </c>
      <c r="E27" s="14" t="s">
        <v>535</v>
      </c>
      <c r="F27" s="17">
        <v>2</v>
      </c>
      <c r="G27" s="5">
        <v>453</v>
      </c>
      <c r="H27" s="9">
        <f t="shared" ref="H27" si="41">G27/D27*100</f>
        <v>71.248820383768489</v>
      </c>
      <c r="I27" s="5"/>
      <c r="J27" s="7">
        <v>9</v>
      </c>
      <c r="K27" s="21">
        <f t="shared" ref="K27" si="42">D27/(I27+J27)</f>
        <v>70.644444444444446</v>
      </c>
      <c r="L27" s="21">
        <f t="shared" ref="L27" si="43">(J27+I27)/D27*10000</f>
        <v>141.5539477823215</v>
      </c>
      <c r="M27" s="13" t="s">
        <v>536</v>
      </c>
      <c r="N27" s="7" t="s">
        <v>201</v>
      </c>
      <c r="O27" s="14" t="s">
        <v>537</v>
      </c>
      <c r="P27" s="7" t="s">
        <v>13</v>
      </c>
      <c r="Q27" s="5"/>
      <c r="R27" s="5"/>
      <c r="S27" s="5"/>
      <c r="T27" s="5">
        <v>9</v>
      </c>
      <c r="U27" s="9">
        <f t="shared" si="27"/>
        <v>4.95</v>
      </c>
      <c r="V27" s="15">
        <f t="shared" ref="V27" si="44">U27/(D27/10000)</f>
        <v>77.854671280276818</v>
      </c>
      <c r="W27" s="15">
        <v>2</v>
      </c>
      <c r="X27" s="47">
        <f t="shared" ref="X27" si="45">W27/(I27+J27)</f>
        <v>0.22222222222222221</v>
      </c>
      <c r="Y27" s="5"/>
      <c r="Z27" s="5"/>
      <c r="AA27" s="5"/>
      <c r="AB27" s="5"/>
      <c r="AC27" s="5"/>
      <c r="AD27" s="5"/>
      <c r="AE27" s="5"/>
      <c r="AF27" s="5"/>
      <c r="AG27" s="5"/>
    </row>
    <row r="28" spans="1:33" s="6" customFormat="1" ht="16" x14ac:dyDescent="0.2">
      <c r="A28" s="37" t="s">
        <v>546</v>
      </c>
      <c r="B28" s="5">
        <v>1</v>
      </c>
      <c r="C28" s="5" t="s">
        <v>144</v>
      </c>
      <c r="D28" s="5">
        <v>951.9</v>
      </c>
      <c r="E28" s="14" t="s">
        <v>550</v>
      </c>
      <c r="F28" s="17" t="s">
        <v>548</v>
      </c>
      <c r="G28" s="5">
        <v>535.20000000000005</v>
      </c>
      <c r="H28" s="9">
        <f t="shared" si="36"/>
        <v>56.224393318625907</v>
      </c>
      <c r="I28" s="5"/>
      <c r="J28" s="7">
        <v>10</v>
      </c>
      <c r="K28" s="21">
        <f t="shared" si="37"/>
        <v>95.19</v>
      </c>
      <c r="L28" s="21">
        <f t="shared" si="38"/>
        <v>105.05305179115453</v>
      </c>
      <c r="M28" s="13" t="s">
        <v>549</v>
      </c>
      <c r="N28" s="7" t="s">
        <v>366</v>
      </c>
      <c r="O28" s="14" t="s">
        <v>547</v>
      </c>
      <c r="P28" s="7" t="s">
        <v>13</v>
      </c>
      <c r="Q28" s="5"/>
      <c r="R28" s="5"/>
      <c r="S28" s="5">
        <v>1</v>
      </c>
      <c r="T28" s="5">
        <v>9</v>
      </c>
      <c r="U28" s="9">
        <f t="shared" si="27"/>
        <v>5.69</v>
      </c>
      <c r="V28" s="15">
        <f t="shared" si="39"/>
        <v>59.775186469166933</v>
      </c>
      <c r="W28" s="15">
        <v>6</v>
      </c>
      <c r="X28" s="47">
        <f t="shared" si="40"/>
        <v>0.6</v>
      </c>
      <c r="Y28" s="5"/>
      <c r="Z28" s="5"/>
      <c r="AA28" s="5"/>
      <c r="AB28" s="5"/>
      <c r="AC28" s="5"/>
      <c r="AD28" s="5"/>
      <c r="AE28" s="5"/>
      <c r="AF28" s="5"/>
      <c r="AG28" s="5"/>
    </row>
    <row r="29" spans="1:33" s="6" customFormat="1" ht="16" x14ac:dyDescent="0.2">
      <c r="A29" s="5" t="s">
        <v>401</v>
      </c>
      <c r="B29" s="5">
        <v>1</v>
      </c>
      <c r="C29" s="5" t="s">
        <v>119</v>
      </c>
      <c r="D29" s="5">
        <v>1017.2</v>
      </c>
      <c r="E29" s="14" t="s">
        <v>404</v>
      </c>
      <c r="F29" s="17">
        <v>2</v>
      </c>
      <c r="G29" s="5">
        <v>857</v>
      </c>
      <c r="H29" s="9">
        <f t="shared" ref="H29" si="46">G29/D29*100</f>
        <v>84.250884781753825</v>
      </c>
      <c r="I29" s="5"/>
      <c r="J29" s="7">
        <v>18</v>
      </c>
      <c r="K29" s="22">
        <f t="shared" ref="K29" si="47">D29/(I29+J29)</f>
        <v>56.511111111111113</v>
      </c>
      <c r="L29" s="22">
        <f t="shared" ref="L29" si="48">(J29+I29)/D29*10000</f>
        <v>176.95635076681083</v>
      </c>
      <c r="M29" s="13" t="s">
        <v>402</v>
      </c>
      <c r="N29" s="7" t="s">
        <v>201</v>
      </c>
      <c r="O29" s="14" t="s">
        <v>403</v>
      </c>
      <c r="P29" s="7" t="s">
        <v>13</v>
      </c>
      <c r="Q29" s="5"/>
      <c r="R29" s="5"/>
      <c r="S29" s="5"/>
      <c r="T29" s="5">
        <v>12</v>
      </c>
      <c r="U29" s="9">
        <f t="shared" si="27"/>
        <v>6.6000000000000005</v>
      </c>
      <c r="V29" s="15">
        <f t="shared" ref="V29" si="49">U29/(D29/10000)</f>
        <v>64.883995281163976</v>
      </c>
      <c r="W29" s="15">
        <v>0</v>
      </c>
      <c r="X29" s="47">
        <f t="shared" ref="X29" si="50">W29/(I29+J29)</f>
        <v>0</v>
      </c>
      <c r="Y29" s="5"/>
      <c r="Z29" s="5"/>
      <c r="AA29" s="5"/>
      <c r="AB29" s="5"/>
      <c r="AC29" s="5"/>
      <c r="AD29" s="5"/>
      <c r="AE29" s="5"/>
      <c r="AF29" s="5"/>
      <c r="AG29" s="5"/>
    </row>
    <row r="30" spans="1:33" s="6" customFormat="1" ht="16" x14ac:dyDescent="0.2">
      <c r="A30" s="37" t="s">
        <v>516</v>
      </c>
      <c r="B30" s="5">
        <v>1</v>
      </c>
      <c r="C30" s="5" t="s">
        <v>119</v>
      </c>
      <c r="D30" s="5">
        <v>1026.5999999999999</v>
      </c>
      <c r="E30" s="14" t="s">
        <v>404</v>
      </c>
      <c r="F30" s="17">
        <v>2</v>
      </c>
      <c r="G30" s="5">
        <v>857</v>
      </c>
      <c r="H30" s="9">
        <f t="shared" ref="H30" si="51">G30/D30*100</f>
        <v>83.47944671731932</v>
      </c>
      <c r="I30" s="5"/>
      <c r="J30" s="7">
        <v>18</v>
      </c>
      <c r="K30" s="22">
        <f t="shared" ref="K30" si="52">D30/(I30+J30)</f>
        <v>57.033333333333331</v>
      </c>
      <c r="L30" s="22">
        <f t="shared" ref="L30" si="53">(J30+I30)/D30*10000</f>
        <v>175.33606078316777</v>
      </c>
      <c r="M30" s="13" t="s">
        <v>402</v>
      </c>
      <c r="N30" s="7" t="s">
        <v>201</v>
      </c>
      <c r="O30" s="14" t="s">
        <v>403</v>
      </c>
      <c r="P30" s="7" t="s">
        <v>13</v>
      </c>
      <c r="Q30" s="5"/>
      <c r="R30" s="5"/>
      <c r="S30" s="5"/>
      <c r="T30" s="5">
        <v>12</v>
      </c>
      <c r="U30" s="9">
        <f t="shared" si="27"/>
        <v>6.6000000000000005</v>
      </c>
      <c r="V30" s="15">
        <f t="shared" ref="V30" si="54">U30/(D30/10000)</f>
        <v>64.289888953828182</v>
      </c>
      <c r="W30" s="15">
        <v>0</v>
      </c>
      <c r="X30" s="47">
        <f t="shared" ref="X30" si="55">W30/(I30+J30)</f>
        <v>0</v>
      </c>
      <c r="Y30" s="5"/>
      <c r="Z30" s="5"/>
      <c r="AA30" s="5"/>
      <c r="AB30" s="5"/>
      <c r="AC30" s="5"/>
      <c r="AD30" s="5"/>
      <c r="AE30" s="5"/>
      <c r="AF30" s="5"/>
      <c r="AG30" s="5"/>
    </row>
    <row r="31" spans="1:33" s="6" customFormat="1" ht="16" x14ac:dyDescent="0.2">
      <c r="A31" s="5" t="s">
        <v>261</v>
      </c>
      <c r="B31" s="5">
        <v>1</v>
      </c>
      <c r="C31" s="5" t="s">
        <v>122</v>
      </c>
      <c r="D31" s="5">
        <v>1023.3</v>
      </c>
      <c r="E31" s="41" t="s">
        <v>213</v>
      </c>
      <c r="F31" s="17">
        <v>2</v>
      </c>
      <c r="G31" s="5">
        <v>596</v>
      </c>
      <c r="H31" s="9">
        <f t="shared" ref="H31:H32" si="56">G31/D31*100</f>
        <v>58.242939509430279</v>
      </c>
      <c r="I31" s="5"/>
      <c r="J31" s="7">
        <v>12</v>
      </c>
      <c r="K31" s="21">
        <f t="shared" ref="K31:K32" si="57">D31/(I31+J31)</f>
        <v>85.274999999999991</v>
      </c>
      <c r="L31" s="21">
        <f t="shared" ref="L31:L32" si="58">(J31+I31)/D31*10000</f>
        <v>117.26766344180594</v>
      </c>
      <c r="M31" s="13" t="s">
        <v>200</v>
      </c>
      <c r="N31" s="7" t="s">
        <v>201</v>
      </c>
      <c r="O31" s="14" t="s">
        <v>202</v>
      </c>
      <c r="P31" s="7" t="s">
        <v>13</v>
      </c>
      <c r="Q31" s="5"/>
      <c r="R31" s="5"/>
      <c r="S31" s="5"/>
      <c r="T31" s="5">
        <v>12</v>
      </c>
      <c r="U31" s="9">
        <f t="shared" si="27"/>
        <v>6.6000000000000005</v>
      </c>
      <c r="V31" s="15">
        <f t="shared" si="9"/>
        <v>64.49721489299327</v>
      </c>
      <c r="W31" s="15">
        <v>10</v>
      </c>
      <c r="X31" s="47">
        <f t="shared" si="10"/>
        <v>0.83333333333333337</v>
      </c>
      <c r="Y31" s="5"/>
      <c r="Z31" s="5"/>
      <c r="AA31" s="5"/>
      <c r="AB31" s="5"/>
      <c r="AC31" s="5"/>
      <c r="AD31" s="5"/>
      <c r="AE31" s="5"/>
      <c r="AF31" s="5"/>
      <c r="AG31" s="5"/>
    </row>
    <row r="32" spans="1:33" s="35" customFormat="1" ht="16" x14ac:dyDescent="0.2">
      <c r="A32" s="24" t="s">
        <v>288</v>
      </c>
      <c r="B32" s="24">
        <v>1</v>
      </c>
      <c r="C32" s="24" t="s">
        <v>119</v>
      </c>
      <c r="D32" s="24">
        <v>524</v>
      </c>
      <c r="E32" s="32" t="s">
        <v>291</v>
      </c>
      <c r="F32" s="66">
        <v>2</v>
      </c>
      <c r="G32" s="24">
        <v>414.5</v>
      </c>
      <c r="H32" s="30">
        <f t="shared" si="56"/>
        <v>79.103053435114504</v>
      </c>
      <c r="I32" s="24"/>
      <c r="J32" s="31">
        <v>8</v>
      </c>
      <c r="K32" s="36">
        <f t="shared" si="57"/>
        <v>65.5</v>
      </c>
      <c r="L32" s="36">
        <f t="shared" si="58"/>
        <v>152.67175572519082</v>
      </c>
      <c r="M32" s="34" t="s">
        <v>289</v>
      </c>
      <c r="N32" s="31" t="s">
        <v>201</v>
      </c>
      <c r="O32" s="32" t="s">
        <v>290</v>
      </c>
      <c r="P32" s="31" t="s">
        <v>13</v>
      </c>
      <c r="Q32" s="24"/>
      <c r="R32" s="24"/>
      <c r="S32" s="24"/>
      <c r="T32" s="24">
        <v>8</v>
      </c>
      <c r="U32" s="30">
        <f t="shared" si="27"/>
        <v>4.4000000000000004</v>
      </c>
      <c r="V32" s="57">
        <f t="shared" ref="V32" si="59">U32/(D32/10000)</f>
        <v>83.969465648854964</v>
      </c>
      <c r="W32" s="33">
        <v>1</v>
      </c>
      <c r="X32" s="58">
        <f t="shared" ref="X32" si="60">W32/(I32+J32)</f>
        <v>0.125</v>
      </c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s="6" customFormat="1" ht="16" x14ac:dyDescent="0.2">
      <c r="A33" s="5" t="s">
        <v>340</v>
      </c>
      <c r="B33" s="5">
        <v>1</v>
      </c>
      <c r="C33" s="5" t="s">
        <v>144</v>
      </c>
      <c r="D33" s="5">
        <v>443</v>
      </c>
      <c r="E33" s="14" t="s">
        <v>341</v>
      </c>
      <c r="F33" s="17">
        <v>2</v>
      </c>
      <c r="G33" s="5">
        <v>254.6</v>
      </c>
      <c r="H33" s="9">
        <f t="shared" ref="H33:H39" si="61">G33/D33*100</f>
        <v>57.471783295711056</v>
      </c>
      <c r="I33" s="5"/>
      <c r="J33" s="7">
        <v>3</v>
      </c>
      <c r="K33" s="21">
        <f t="shared" ref="K33:K39" si="62">D33/(I33+J33)</f>
        <v>147.66666666666666</v>
      </c>
      <c r="L33" s="21">
        <f t="shared" ref="L33:L39" si="63">(J33+I33)/D33*10000</f>
        <v>67.720090293453723</v>
      </c>
      <c r="M33" s="13" t="s">
        <v>342</v>
      </c>
      <c r="N33" s="7" t="s">
        <v>28</v>
      </c>
      <c r="O33" s="14" t="s">
        <v>134</v>
      </c>
      <c r="P33" s="7" t="s">
        <v>15</v>
      </c>
      <c r="Q33" s="5"/>
      <c r="R33" s="5"/>
      <c r="S33" s="5">
        <v>3</v>
      </c>
      <c r="T33" s="5"/>
      <c r="U33" s="9">
        <f t="shared" si="27"/>
        <v>2.2199999999999998</v>
      </c>
      <c r="V33" s="15">
        <f t="shared" ref="V33" si="64">U33/(D33/10000)</f>
        <v>50.112866817155755</v>
      </c>
      <c r="W33" s="15">
        <v>4</v>
      </c>
      <c r="X33" s="47">
        <f t="shared" ref="X33" si="65">W33/(I33+J33)</f>
        <v>1.3333333333333333</v>
      </c>
      <c r="Y33" s="5"/>
      <c r="Z33" s="5"/>
      <c r="AA33" s="5"/>
      <c r="AB33" s="5"/>
      <c r="AC33" s="5"/>
      <c r="AD33" s="5"/>
      <c r="AE33" s="5"/>
      <c r="AF33" s="5"/>
      <c r="AG33" s="5"/>
    </row>
    <row r="34" spans="1:33" s="6" customFormat="1" ht="16" x14ac:dyDescent="0.2">
      <c r="A34" s="52" t="s">
        <v>495</v>
      </c>
      <c r="B34" s="5">
        <v>1</v>
      </c>
      <c r="C34" s="5" t="s">
        <v>497</v>
      </c>
      <c r="D34" s="5">
        <v>474</v>
      </c>
      <c r="E34" s="14" t="s">
        <v>496</v>
      </c>
      <c r="F34" s="17">
        <v>2</v>
      </c>
      <c r="G34" s="5">
        <v>347.4</v>
      </c>
      <c r="H34" s="9">
        <f t="shared" si="61"/>
        <v>73.291139240506325</v>
      </c>
      <c r="I34" s="5"/>
      <c r="J34" s="7">
        <v>4</v>
      </c>
      <c r="K34" s="21">
        <f t="shared" si="62"/>
        <v>118.5</v>
      </c>
      <c r="L34" s="21">
        <f t="shared" si="63"/>
        <v>84.388185654008439</v>
      </c>
      <c r="M34" s="13" t="s">
        <v>500</v>
      </c>
      <c r="N34" s="7" t="s">
        <v>498</v>
      </c>
      <c r="O34" s="14" t="s">
        <v>499</v>
      </c>
      <c r="P34" s="7" t="s">
        <v>15</v>
      </c>
      <c r="Q34" s="5"/>
      <c r="R34" s="5"/>
      <c r="S34" s="5">
        <v>4</v>
      </c>
      <c r="T34" s="5"/>
      <c r="U34" s="9">
        <f t="shared" si="27"/>
        <v>2.96</v>
      </c>
      <c r="V34" s="15">
        <f t="shared" ref="V34" si="66">U34/(D34/10000)</f>
        <v>62.447257383966246</v>
      </c>
      <c r="W34" s="15">
        <v>0</v>
      </c>
      <c r="X34" s="47">
        <f t="shared" ref="X34" si="67">W34/(I34+J34)</f>
        <v>0</v>
      </c>
      <c r="Y34" s="5"/>
      <c r="Z34" s="5"/>
      <c r="AA34" s="5"/>
      <c r="AB34" s="5"/>
      <c r="AC34" s="5"/>
      <c r="AD34" s="5"/>
      <c r="AE34" s="5"/>
      <c r="AF34" s="5"/>
      <c r="AG34" s="5"/>
    </row>
    <row r="35" spans="1:33" s="6" customFormat="1" ht="16" x14ac:dyDescent="0.2">
      <c r="A35" s="72" t="s">
        <v>501</v>
      </c>
      <c r="B35" s="5">
        <v>1</v>
      </c>
      <c r="C35" s="5" t="s">
        <v>144</v>
      </c>
      <c r="D35" s="5">
        <v>506</v>
      </c>
      <c r="E35" s="14" t="s">
        <v>502</v>
      </c>
      <c r="F35" s="17">
        <v>2</v>
      </c>
      <c r="G35" s="5">
        <v>370</v>
      </c>
      <c r="H35" s="9">
        <f t="shared" si="61"/>
        <v>73.122529644268781</v>
      </c>
      <c r="I35" s="5"/>
      <c r="J35" s="7">
        <v>4</v>
      </c>
      <c r="K35" s="21">
        <f t="shared" si="62"/>
        <v>126.5</v>
      </c>
      <c r="L35" s="21">
        <f t="shared" si="63"/>
        <v>79.051383399209485</v>
      </c>
      <c r="M35" s="13" t="s">
        <v>503</v>
      </c>
      <c r="N35" s="7" t="s">
        <v>28</v>
      </c>
      <c r="O35" s="14" t="s">
        <v>504</v>
      </c>
      <c r="P35" s="7" t="s">
        <v>15</v>
      </c>
      <c r="Q35" s="5"/>
      <c r="R35" s="5"/>
      <c r="S35" s="5">
        <v>4</v>
      </c>
      <c r="T35" s="5"/>
      <c r="U35" s="9">
        <f t="shared" si="27"/>
        <v>2.96</v>
      </c>
      <c r="V35" s="44">
        <f>U35/(D35/10000)</f>
        <v>58.498023715415023</v>
      </c>
      <c r="W35" s="15">
        <v>4</v>
      </c>
      <c r="X35" s="48">
        <f>W35/(I35+J35)</f>
        <v>1</v>
      </c>
      <c r="Y35" s="5"/>
      <c r="Z35" s="5"/>
      <c r="AA35" s="5"/>
      <c r="AB35" s="5"/>
      <c r="AC35" s="5"/>
      <c r="AD35" s="5"/>
      <c r="AE35" s="5"/>
      <c r="AF35" s="5"/>
      <c r="AG35" s="5"/>
    </row>
    <row r="36" spans="1:33" s="6" customFormat="1" ht="16" x14ac:dyDescent="0.2">
      <c r="A36" s="71" t="s">
        <v>559</v>
      </c>
      <c r="B36" s="5">
        <v>1</v>
      </c>
      <c r="C36" s="5" t="s">
        <v>144</v>
      </c>
      <c r="D36" s="5">
        <v>517</v>
      </c>
      <c r="E36" s="14" t="s">
        <v>560</v>
      </c>
      <c r="F36" s="17">
        <v>2</v>
      </c>
      <c r="G36" s="5">
        <v>305.39999999999998</v>
      </c>
      <c r="H36" s="9">
        <f t="shared" si="61"/>
        <v>59.071566731141189</v>
      </c>
      <c r="I36" s="5"/>
      <c r="J36" s="7">
        <v>4</v>
      </c>
      <c r="K36" s="21">
        <f t="shared" si="62"/>
        <v>129.25</v>
      </c>
      <c r="L36" s="21">
        <f t="shared" si="63"/>
        <v>77.369439071566731</v>
      </c>
      <c r="M36" s="13" t="s">
        <v>561</v>
      </c>
      <c r="N36" s="7" t="s">
        <v>28</v>
      </c>
      <c r="O36" s="14" t="s">
        <v>562</v>
      </c>
      <c r="P36" s="7" t="s">
        <v>15</v>
      </c>
      <c r="Q36" s="5"/>
      <c r="R36" s="5"/>
      <c r="S36" s="5">
        <v>4</v>
      </c>
      <c r="T36" s="5"/>
      <c r="U36" s="9">
        <f t="shared" ref="U36" si="68">(Q36*$Z$2)+(R36)+(S36*$Z$4)+(T36*$Z$8)</f>
        <v>2.96</v>
      </c>
      <c r="V36" s="44">
        <f>U36/(D36/10000)</f>
        <v>57.253384912959376</v>
      </c>
      <c r="W36" s="15">
        <v>4</v>
      </c>
      <c r="X36" s="48">
        <f>W36/(I36+J36)</f>
        <v>1</v>
      </c>
      <c r="Y36" s="5"/>
      <c r="Z36" s="5"/>
      <c r="AA36" s="5"/>
      <c r="AB36" s="5"/>
      <c r="AC36" s="5"/>
      <c r="AD36" s="5"/>
      <c r="AE36" s="5"/>
      <c r="AF36" s="5"/>
      <c r="AG36" s="5"/>
    </row>
    <row r="37" spans="1:33" s="6" customFormat="1" ht="16" x14ac:dyDescent="0.2">
      <c r="A37" s="37" t="s">
        <v>612</v>
      </c>
      <c r="B37" s="5">
        <v>1</v>
      </c>
      <c r="C37" s="5" t="s">
        <v>144</v>
      </c>
      <c r="D37" s="5">
        <v>518.70000000000005</v>
      </c>
      <c r="E37" s="14" t="s">
        <v>613</v>
      </c>
      <c r="F37" s="17">
        <v>2</v>
      </c>
      <c r="G37" s="5">
        <v>323.10000000000002</v>
      </c>
      <c r="H37" s="9">
        <f t="shared" si="61"/>
        <v>62.290341237709654</v>
      </c>
      <c r="I37" s="5"/>
      <c r="J37" s="7">
        <v>4</v>
      </c>
      <c r="K37" s="21">
        <f t="shared" si="62"/>
        <v>129.67500000000001</v>
      </c>
      <c r="L37" s="21">
        <f t="shared" si="63"/>
        <v>77.115866589550791</v>
      </c>
      <c r="M37" s="13" t="s">
        <v>614</v>
      </c>
      <c r="N37" s="7" t="s">
        <v>28</v>
      </c>
      <c r="O37" s="14" t="s">
        <v>615</v>
      </c>
      <c r="P37" s="7" t="s">
        <v>15</v>
      </c>
      <c r="Q37" s="5"/>
      <c r="R37" s="5"/>
      <c r="S37" s="5">
        <v>4</v>
      </c>
      <c r="T37" s="5"/>
      <c r="U37" s="9">
        <f>(Q37*$Z$2)+(R37)+(S37*$Z$4)+(T37*$Z$8)</f>
        <v>2.96</v>
      </c>
      <c r="V37" s="44">
        <f>U37/(D37/10000)</f>
        <v>57.065741276267588</v>
      </c>
      <c r="W37" s="15">
        <v>4</v>
      </c>
      <c r="X37" s="48">
        <f>W37/(I37+J37)</f>
        <v>1</v>
      </c>
      <c r="Y37" s="5"/>
      <c r="Z37" s="5"/>
      <c r="AA37" s="5"/>
      <c r="AB37" s="5"/>
      <c r="AC37" s="5"/>
      <c r="AD37" s="5"/>
      <c r="AE37" s="5"/>
      <c r="AF37" s="5"/>
      <c r="AG37" s="5"/>
    </row>
    <row r="38" spans="1:33" s="6" customFormat="1" ht="16" x14ac:dyDescent="0.2">
      <c r="A38" s="5" t="s">
        <v>186</v>
      </c>
      <c r="B38" s="5">
        <v>1</v>
      </c>
      <c r="C38" s="5" t="s">
        <v>119</v>
      </c>
      <c r="D38" s="5">
        <v>529</v>
      </c>
      <c r="E38" s="14" t="s">
        <v>226</v>
      </c>
      <c r="F38" s="17">
        <v>2</v>
      </c>
      <c r="G38" s="5">
        <v>444.6</v>
      </c>
      <c r="H38" s="9">
        <f t="shared" si="61"/>
        <v>84.045368620037806</v>
      </c>
      <c r="I38" s="5"/>
      <c r="J38" s="7">
        <v>6</v>
      </c>
      <c r="K38" s="22">
        <f t="shared" si="62"/>
        <v>88.166666666666671</v>
      </c>
      <c r="L38" s="22">
        <f t="shared" si="63"/>
        <v>113.42155009451797</v>
      </c>
      <c r="M38" s="13">
        <v>74.099999999999994</v>
      </c>
      <c r="N38" s="7" t="s">
        <v>28</v>
      </c>
      <c r="O38" s="14" t="s">
        <v>187</v>
      </c>
      <c r="P38" s="7" t="s">
        <v>15</v>
      </c>
      <c r="Q38" s="5"/>
      <c r="R38" s="5"/>
      <c r="S38" s="5">
        <v>6</v>
      </c>
      <c r="T38" s="5"/>
      <c r="U38" s="9">
        <f t="shared" si="27"/>
        <v>4.4399999999999995</v>
      </c>
      <c r="V38" s="44">
        <f>U38/(D38/10000)</f>
        <v>83.931947069943277</v>
      </c>
      <c r="W38" s="15">
        <v>2</v>
      </c>
      <c r="X38" s="48">
        <f>W38/(I38+J38)</f>
        <v>0.33333333333333331</v>
      </c>
      <c r="Y38" s="5"/>
      <c r="Z38" s="5"/>
      <c r="AA38" s="5"/>
      <c r="AB38" s="5"/>
      <c r="AC38" s="5"/>
      <c r="AD38" s="5"/>
      <c r="AE38" s="5"/>
      <c r="AF38" s="5"/>
      <c r="AG38" s="5"/>
    </row>
    <row r="39" spans="1:33" s="6" customFormat="1" ht="16" x14ac:dyDescent="0.2">
      <c r="A39" s="37" t="s">
        <v>644</v>
      </c>
      <c r="B39" s="61">
        <v>1</v>
      </c>
      <c r="C39" s="5" t="s">
        <v>144</v>
      </c>
      <c r="D39" s="5">
        <v>606.9</v>
      </c>
      <c r="E39" s="14" t="s">
        <v>645</v>
      </c>
      <c r="F39" s="17">
        <v>2</v>
      </c>
      <c r="G39" s="5">
        <v>374</v>
      </c>
      <c r="H39" s="9">
        <f t="shared" si="61"/>
        <v>61.624649859943979</v>
      </c>
      <c r="I39" s="5"/>
      <c r="J39" s="7">
        <v>5</v>
      </c>
      <c r="K39" s="21">
        <f t="shared" si="62"/>
        <v>121.38</v>
      </c>
      <c r="L39" s="21">
        <f t="shared" si="63"/>
        <v>82.385895534684451</v>
      </c>
      <c r="M39" s="13" t="s">
        <v>659</v>
      </c>
      <c r="N39" s="7" t="s">
        <v>124</v>
      </c>
      <c r="O39" s="14" t="s">
        <v>646</v>
      </c>
      <c r="P39" s="7" t="s">
        <v>569</v>
      </c>
      <c r="Q39" s="5"/>
      <c r="R39" s="5"/>
      <c r="S39" s="5">
        <v>5</v>
      </c>
      <c r="T39" s="5"/>
      <c r="U39" s="9">
        <f>(Q39*$Z$2)+(R39)+(S39*$Z$4)+(T39*$Z$8)</f>
        <v>3.7</v>
      </c>
      <c r="V39" s="15">
        <f>U39/(D39/10000)</f>
        <v>60.965562695666506</v>
      </c>
      <c r="W39" s="15">
        <v>5</v>
      </c>
      <c r="X39" s="47">
        <f>W39/(I39+J39)</f>
        <v>1</v>
      </c>
      <c r="Y39" s="5"/>
      <c r="Z39" s="5"/>
      <c r="AA39" s="5"/>
      <c r="AB39" s="5"/>
      <c r="AC39" s="5"/>
      <c r="AD39" s="5"/>
      <c r="AE39" s="5"/>
      <c r="AF39" s="5"/>
      <c r="AG39" s="5"/>
    </row>
    <row r="40" spans="1:33" s="6" customFormat="1" ht="16" x14ac:dyDescent="0.2">
      <c r="A40" s="5" t="s">
        <v>551</v>
      </c>
      <c r="B40" s="5">
        <v>1</v>
      </c>
      <c r="C40" s="5" t="s">
        <v>122</v>
      </c>
      <c r="D40" s="5">
        <v>607.6</v>
      </c>
      <c r="E40" s="14" t="s">
        <v>552</v>
      </c>
      <c r="F40" s="17">
        <v>2</v>
      </c>
      <c r="G40" s="5">
        <v>400</v>
      </c>
      <c r="H40" s="9">
        <f t="shared" ref="H40" si="69">G40/D40*100</f>
        <v>65.832784726793932</v>
      </c>
      <c r="I40" s="5"/>
      <c r="J40" s="7">
        <v>5</v>
      </c>
      <c r="K40" s="21">
        <f t="shared" ref="K40" si="70">D40/(I40+J40)</f>
        <v>121.52000000000001</v>
      </c>
      <c r="L40" s="21">
        <f t="shared" ref="L40" si="71">(J40+I40)/D40*10000</f>
        <v>82.290980908492415</v>
      </c>
      <c r="M40" s="13" t="s">
        <v>553</v>
      </c>
      <c r="N40" s="7" t="s">
        <v>28</v>
      </c>
      <c r="O40" s="14" t="s">
        <v>554</v>
      </c>
      <c r="P40" s="7" t="s">
        <v>15</v>
      </c>
      <c r="Q40" s="5"/>
      <c r="R40" s="5"/>
      <c r="S40" s="5">
        <v>5</v>
      </c>
      <c r="T40" s="5"/>
      <c r="U40" s="9">
        <f t="shared" si="27"/>
        <v>3.7</v>
      </c>
      <c r="V40" s="15">
        <f t="shared" ref="V40" si="72">U40/(D40/10000)</f>
        <v>60.895325872284396</v>
      </c>
      <c r="W40" s="15">
        <v>9</v>
      </c>
      <c r="X40" s="47">
        <f t="shared" ref="X40" si="73">W40/(I40+J40)</f>
        <v>1.8</v>
      </c>
      <c r="Y40" s="5"/>
      <c r="Z40" s="5"/>
      <c r="AA40" s="5"/>
      <c r="AB40" s="5"/>
      <c r="AC40" s="5"/>
      <c r="AD40" s="5"/>
      <c r="AE40" s="5"/>
      <c r="AF40" s="5"/>
      <c r="AG40" s="5"/>
    </row>
    <row r="41" spans="1:33" s="6" customFormat="1" ht="16" x14ac:dyDescent="0.2">
      <c r="A41" s="5" t="s">
        <v>409</v>
      </c>
      <c r="B41" s="5">
        <v>1</v>
      </c>
      <c r="C41" s="5" t="s">
        <v>122</v>
      </c>
      <c r="D41" s="5">
        <v>608</v>
      </c>
      <c r="E41" s="14" t="s">
        <v>514</v>
      </c>
      <c r="F41" s="17">
        <v>2</v>
      </c>
      <c r="G41" s="5">
        <v>383.5</v>
      </c>
      <c r="H41" s="9">
        <f t="shared" ref="H41" si="74">G41/D41*100</f>
        <v>63.07565789473685</v>
      </c>
      <c r="I41" s="5"/>
      <c r="J41" s="7">
        <v>5</v>
      </c>
      <c r="K41" s="21">
        <f t="shared" ref="K41" si="75">D41/(I41+J41)</f>
        <v>121.6</v>
      </c>
      <c r="L41" s="21">
        <f t="shared" ref="L41" si="76">(J41+I41)/D41*10000</f>
        <v>82.23684210526315</v>
      </c>
      <c r="M41" s="13">
        <v>77.7</v>
      </c>
      <c r="N41" s="7" t="s">
        <v>28</v>
      </c>
      <c r="O41" s="14" t="s">
        <v>410</v>
      </c>
      <c r="P41" s="7" t="s">
        <v>15</v>
      </c>
      <c r="Q41" s="5"/>
      <c r="R41" s="5"/>
      <c r="S41" s="5">
        <v>5</v>
      </c>
      <c r="T41" s="5"/>
      <c r="U41" s="9">
        <f t="shared" si="27"/>
        <v>3.7</v>
      </c>
      <c r="V41" s="15">
        <f t="shared" ref="V41" si="77">U41/(D41/10000)</f>
        <v>60.85526315789474</v>
      </c>
      <c r="W41" s="15">
        <v>4</v>
      </c>
      <c r="X41" s="47">
        <f t="shared" ref="X41" si="78">W41/(I41+J41)</f>
        <v>0.8</v>
      </c>
      <c r="Y41" s="5"/>
      <c r="Z41" s="5"/>
      <c r="AA41" s="5"/>
      <c r="AB41" s="5"/>
      <c r="AC41" s="5"/>
      <c r="AD41" s="5"/>
      <c r="AE41" s="5"/>
      <c r="AF41" s="5"/>
      <c r="AG41" s="5"/>
    </row>
    <row r="42" spans="1:33" s="6" customFormat="1" ht="16" x14ac:dyDescent="0.2">
      <c r="A42" s="5" t="s">
        <v>105</v>
      </c>
      <c r="B42" s="5">
        <v>1</v>
      </c>
      <c r="C42" s="5" t="s">
        <v>8</v>
      </c>
      <c r="D42" s="5">
        <v>613</v>
      </c>
      <c r="E42" s="14" t="s">
        <v>218</v>
      </c>
      <c r="F42" s="17">
        <v>2</v>
      </c>
      <c r="G42" s="5">
        <v>436</v>
      </c>
      <c r="H42" s="9">
        <f t="shared" ref="H42:H52" si="79">G42/D42*100</f>
        <v>71.125611745513865</v>
      </c>
      <c r="I42" s="5"/>
      <c r="J42" s="7">
        <v>4</v>
      </c>
      <c r="K42" s="21">
        <f t="shared" ref="K42:K52" si="80">D42/(I42+J42)</f>
        <v>153.25</v>
      </c>
      <c r="L42" s="21">
        <f t="shared" ref="L42:L52" si="81">(J42+I42)/D42*10000</f>
        <v>65.252854812398041</v>
      </c>
      <c r="M42" s="13">
        <v>86111115127</v>
      </c>
      <c r="N42" s="7" t="s">
        <v>28</v>
      </c>
      <c r="O42" s="14" t="s">
        <v>106</v>
      </c>
      <c r="P42" s="7" t="s">
        <v>15</v>
      </c>
      <c r="Q42" s="5"/>
      <c r="R42" s="5"/>
      <c r="S42" s="5">
        <v>4</v>
      </c>
      <c r="T42" s="5"/>
      <c r="U42" s="9">
        <f t="shared" si="27"/>
        <v>2.96</v>
      </c>
      <c r="V42" s="15">
        <f t="shared" ref="V42:V52" si="82">U42/(D42/10000)</f>
        <v>48.287112561174553</v>
      </c>
      <c r="W42" s="15">
        <v>8</v>
      </c>
      <c r="X42" s="47">
        <f t="shared" ref="X42:X52" si="83">W42/(I42+J42)</f>
        <v>2</v>
      </c>
      <c r="Y42" s="5"/>
      <c r="Z42" s="5"/>
      <c r="AA42" s="5"/>
      <c r="AB42" s="5"/>
      <c r="AC42" s="5"/>
      <c r="AD42" s="5"/>
      <c r="AE42" s="5"/>
      <c r="AF42" s="5"/>
      <c r="AG42" s="5"/>
    </row>
    <row r="43" spans="1:33" s="6" customFormat="1" ht="16" x14ac:dyDescent="0.2">
      <c r="A43" s="37" t="s">
        <v>573</v>
      </c>
      <c r="B43" s="29">
        <v>1</v>
      </c>
      <c r="C43" s="5" t="s">
        <v>144</v>
      </c>
      <c r="D43" s="5">
        <v>625</v>
      </c>
      <c r="E43" s="14" t="s">
        <v>576</v>
      </c>
      <c r="F43" s="17">
        <v>2</v>
      </c>
      <c r="G43" s="5">
        <v>402.6</v>
      </c>
      <c r="H43" s="9">
        <f t="shared" si="79"/>
        <v>64.416000000000011</v>
      </c>
      <c r="I43" s="5"/>
      <c r="J43" s="7">
        <v>5</v>
      </c>
      <c r="K43" s="21">
        <f t="shared" si="80"/>
        <v>125</v>
      </c>
      <c r="L43" s="21">
        <f t="shared" si="81"/>
        <v>80</v>
      </c>
      <c r="M43" s="13" t="s">
        <v>583</v>
      </c>
      <c r="N43" s="7" t="s">
        <v>28</v>
      </c>
      <c r="O43" s="14" t="s">
        <v>400</v>
      </c>
      <c r="P43" s="7" t="s">
        <v>569</v>
      </c>
      <c r="Q43" s="5"/>
      <c r="R43" s="5"/>
      <c r="S43" s="5">
        <v>5</v>
      </c>
      <c r="T43" s="5"/>
      <c r="U43" s="9">
        <f t="shared" si="27"/>
        <v>3.7</v>
      </c>
      <c r="V43" s="15">
        <f t="shared" si="82"/>
        <v>59.2</v>
      </c>
      <c r="W43" s="15">
        <v>4</v>
      </c>
      <c r="X43" s="47">
        <f t="shared" si="83"/>
        <v>0.8</v>
      </c>
      <c r="Y43" s="5"/>
      <c r="Z43" s="5"/>
      <c r="AA43" s="5"/>
      <c r="AB43" s="5"/>
      <c r="AC43" s="5"/>
      <c r="AD43" s="5"/>
      <c r="AE43" s="5"/>
      <c r="AF43" s="5"/>
      <c r="AG43" s="5"/>
    </row>
    <row r="44" spans="1:33" s="6" customFormat="1" ht="16" x14ac:dyDescent="0.2">
      <c r="A44" s="37" t="s">
        <v>570</v>
      </c>
      <c r="B44" s="61">
        <v>1</v>
      </c>
      <c r="C44" s="5" t="s">
        <v>122</v>
      </c>
      <c r="D44" s="5">
        <v>702.9</v>
      </c>
      <c r="E44" s="14" t="s">
        <v>577</v>
      </c>
      <c r="F44" s="17">
        <v>2</v>
      </c>
      <c r="G44" s="5">
        <v>431.3</v>
      </c>
      <c r="H44" s="9">
        <f t="shared" si="79"/>
        <v>61.360079669938827</v>
      </c>
      <c r="I44" s="5"/>
      <c r="J44" s="7">
        <v>6</v>
      </c>
      <c r="K44" s="21">
        <f t="shared" si="80"/>
        <v>117.14999999999999</v>
      </c>
      <c r="L44" s="21">
        <f t="shared" si="81"/>
        <v>85.360648740930444</v>
      </c>
      <c r="M44" s="13" t="s">
        <v>585</v>
      </c>
      <c r="N44" s="7" t="s">
        <v>584</v>
      </c>
      <c r="O44" s="14" t="s">
        <v>586</v>
      </c>
      <c r="P44" s="7" t="s">
        <v>569</v>
      </c>
      <c r="Q44" s="5"/>
      <c r="R44" s="5"/>
      <c r="S44" s="5">
        <v>4</v>
      </c>
      <c r="T44" s="5">
        <v>2</v>
      </c>
      <c r="U44" s="9">
        <f t="shared" si="27"/>
        <v>4.0600000000000005</v>
      </c>
      <c r="V44" s="15">
        <f t="shared" si="82"/>
        <v>57.760705648029607</v>
      </c>
      <c r="W44" s="15">
        <v>6</v>
      </c>
      <c r="X44" s="47">
        <f t="shared" si="83"/>
        <v>1</v>
      </c>
      <c r="Y44" s="5"/>
      <c r="Z44" s="5"/>
      <c r="AA44" s="5"/>
      <c r="AB44" s="5"/>
      <c r="AC44" s="5"/>
      <c r="AD44" s="5"/>
      <c r="AE44" s="5"/>
      <c r="AF44" s="5"/>
      <c r="AG44" s="5"/>
    </row>
    <row r="45" spans="1:33" s="6" customFormat="1" ht="17" x14ac:dyDescent="0.2">
      <c r="A45" s="29" t="s">
        <v>446</v>
      </c>
      <c r="B45" s="5">
        <v>1</v>
      </c>
      <c r="C45" s="5" t="s">
        <v>122</v>
      </c>
      <c r="D45" s="5">
        <v>704.8</v>
      </c>
      <c r="E45" s="38" t="s">
        <v>447</v>
      </c>
      <c r="F45" s="17">
        <v>2</v>
      </c>
      <c r="G45" s="5">
        <v>371.8</v>
      </c>
      <c r="H45" s="9">
        <f t="shared" si="79"/>
        <v>52.752553916004544</v>
      </c>
      <c r="I45" s="5"/>
      <c r="J45" s="7">
        <v>5</v>
      </c>
      <c r="K45" s="21">
        <f t="shared" si="80"/>
        <v>140.95999999999998</v>
      </c>
      <c r="L45" s="21">
        <f t="shared" si="81"/>
        <v>70.942111237230421</v>
      </c>
      <c r="M45" s="13" t="s">
        <v>448</v>
      </c>
      <c r="N45" s="7" t="s">
        <v>28</v>
      </c>
      <c r="O45" s="14" t="s">
        <v>449</v>
      </c>
      <c r="P45" s="7" t="s">
        <v>15</v>
      </c>
      <c r="Q45" s="5"/>
      <c r="R45" s="5"/>
      <c r="S45" s="5">
        <v>5</v>
      </c>
      <c r="T45" s="5"/>
      <c r="U45" s="9">
        <f t="shared" si="27"/>
        <v>3.7</v>
      </c>
      <c r="V45" s="15">
        <f t="shared" si="82"/>
        <v>52.497162315550511</v>
      </c>
      <c r="W45" s="15">
        <v>6</v>
      </c>
      <c r="X45" s="47">
        <f t="shared" si="83"/>
        <v>1.2</v>
      </c>
      <c r="Y45" s="5"/>
      <c r="Z45" s="5"/>
      <c r="AA45" s="5"/>
      <c r="AB45" s="5"/>
      <c r="AC45" s="5"/>
      <c r="AD45" s="5"/>
      <c r="AE45" s="5"/>
      <c r="AF45" s="5"/>
      <c r="AG45" s="5"/>
    </row>
    <row r="46" spans="1:33" s="6" customFormat="1" ht="16" x14ac:dyDescent="0.2">
      <c r="A46" s="37" t="s">
        <v>638</v>
      </c>
      <c r="B46" s="61">
        <v>1</v>
      </c>
      <c r="C46" s="5" t="s">
        <v>144</v>
      </c>
      <c r="D46" s="5">
        <v>612.79999999999995</v>
      </c>
      <c r="E46" s="14" t="s">
        <v>639</v>
      </c>
      <c r="F46" s="17">
        <v>2</v>
      </c>
      <c r="G46" s="5">
        <v>429.5</v>
      </c>
      <c r="H46" s="9">
        <f>G46/D46*100</f>
        <v>70.088120104438644</v>
      </c>
      <c r="I46" s="5"/>
      <c r="J46" s="7">
        <v>5</v>
      </c>
      <c r="K46" s="21">
        <f>D46/(I46+J46)</f>
        <v>122.55999999999999</v>
      </c>
      <c r="L46" s="21">
        <f>(J46+I46)/D46*10000</f>
        <v>81.592689295039179</v>
      </c>
      <c r="M46" s="13" t="s">
        <v>641</v>
      </c>
      <c r="N46" s="7" t="s">
        <v>124</v>
      </c>
      <c r="O46" s="14" t="s">
        <v>642</v>
      </c>
      <c r="P46" s="7" t="s">
        <v>569</v>
      </c>
      <c r="Q46" s="5"/>
      <c r="R46" s="5"/>
      <c r="S46" s="5">
        <v>5</v>
      </c>
      <c r="T46" s="5"/>
      <c r="U46" s="9">
        <f>(Q46*$Z$2)+(R46)+(S46*$Z$4)+(T46*$Z$8)</f>
        <v>3.7</v>
      </c>
      <c r="V46" s="15">
        <f>U46/(D46/10000)</f>
        <v>60.37859007832899</v>
      </c>
      <c r="W46" s="15">
        <v>5</v>
      </c>
      <c r="X46" s="47">
        <f>W46/(I46+J46)</f>
        <v>1</v>
      </c>
      <c r="Y46" s="5"/>
      <c r="Z46" s="5"/>
      <c r="AA46" s="5"/>
      <c r="AB46" s="5"/>
      <c r="AC46" s="5"/>
      <c r="AD46" s="5"/>
      <c r="AE46" s="5"/>
      <c r="AF46" s="5"/>
      <c r="AG46" s="5"/>
    </row>
    <row r="47" spans="1:33" s="6" customFormat="1" ht="17" x14ac:dyDescent="0.2">
      <c r="A47" s="5" t="s">
        <v>555</v>
      </c>
      <c r="B47" s="5">
        <v>1</v>
      </c>
      <c r="C47" s="5" t="s">
        <v>122</v>
      </c>
      <c r="D47" s="5">
        <v>707.3</v>
      </c>
      <c r="E47" s="38" t="s">
        <v>556</v>
      </c>
      <c r="F47" s="17">
        <v>2</v>
      </c>
      <c r="G47" s="5">
        <v>495</v>
      </c>
      <c r="H47" s="9">
        <f t="shared" si="79"/>
        <v>69.984447900466563</v>
      </c>
      <c r="I47" s="5"/>
      <c r="J47" s="7">
        <v>7</v>
      </c>
      <c r="K47" s="22">
        <f t="shared" si="80"/>
        <v>101.04285714285713</v>
      </c>
      <c r="L47" s="21">
        <f t="shared" si="81"/>
        <v>98.967906121871906</v>
      </c>
      <c r="M47" s="13" t="s">
        <v>557</v>
      </c>
      <c r="N47" s="7" t="s">
        <v>28</v>
      </c>
      <c r="O47" s="14" t="s">
        <v>558</v>
      </c>
      <c r="P47" s="7" t="s">
        <v>15</v>
      </c>
      <c r="Q47" s="5"/>
      <c r="R47" s="5"/>
      <c r="S47" s="5">
        <v>7</v>
      </c>
      <c r="T47" s="5"/>
      <c r="U47" s="9">
        <f t="shared" si="27"/>
        <v>5.18</v>
      </c>
      <c r="V47" s="15">
        <f t="shared" si="82"/>
        <v>73.236250530185202</v>
      </c>
      <c r="W47" s="15">
        <v>6</v>
      </c>
      <c r="X47" s="47">
        <f t="shared" si="83"/>
        <v>0.8571428571428571</v>
      </c>
      <c r="Y47" s="5"/>
      <c r="Z47" s="5"/>
      <c r="AA47" s="5"/>
      <c r="AB47" s="5"/>
      <c r="AC47" s="5"/>
      <c r="AD47" s="5"/>
      <c r="AE47" s="5"/>
      <c r="AF47" s="5"/>
      <c r="AG47" s="5"/>
    </row>
    <row r="48" spans="1:33" s="6" customFormat="1" ht="17" x14ac:dyDescent="0.2">
      <c r="A48" s="5" t="s">
        <v>397</v>
      </c>
      <c r="B48" s="5">
        <v>1</v>
      </c>
      <c r="C48" s="5" t="s">
        <v>144</v>
      </c>
      <c r="D48" s="5">
        <v>709</v>
      </c>
      <c r="E48" s="38" t="s">
        <v>398</v>
      </c>
      <c r="F48" s="17">
        <v>2</v>
      </c>
      <c r="G48" s="5">
        <v>389.2</v>
      </c>
      <c r="H48" s="9">
        <f t="shared" si="79"/>
        <v>54.894217207334272</v>
      </c>
      <c r="I48" s="5"/>
      <c r="J48" s="7">
        <v>5</v>
      </c>
      <c r="K48" s="21">
        <f t="shared" si="80"/>
        <v>141.80000000000001</v>
      </c>
      <c r="L48" s="21">
        <f t="shared" si="81"/>
        <v>70.521861777150917</v>
      </c>
      <c r="M48" s="13" t="s">
        <v>399</v>
      </c>
      <c r="N48" s="7" t="s">
        <v>28</v>
      </c>
      <c r="O48" s="14" t="s">
        <v>400</v>
      </c>
      <c r="P48" s="7" t="s">
        <v>15</v>
      </c>
      <c r="Q48" s="5"/>
      <c r="R48" s="5"/>
      <c r="S48" s="5">
        <v>5</v>
      </c>
      <c r="T48" s="5"/>
      <c r="U48" s="9">
        <f t="shared" si="27"/>
        <v>3.7</v>
      </c>
      <c r="V48" s="15">
        <f t="shared" si="82"/>
        <v>52.186177715091681</v>
      </c>
      <c r="W48" s="15">
        <v>5</v>
      </c>
      <c r="X48" s="47">
        <f t="shared" si="83"/>
        <v>1</v>
      </c>
      <c r="Y48" s="5"/>
      <c r="Z48" s="5"/>
      <c r="AA48" s="5"/>
      <c r="AB48" s="5"/>
      <c r="AC48" s="5"/>
      <c r="AD48" s="5"/>
      <c r="AE48" s="5"/>
      <c r="AF48" s="5"/>
      <c r="AG48" s="5"/>
    </row>
    <row r="49" spans="1:33" s="6" customFormat="1" ht="16" x14ac:dyDescent="0.2">
      <c r="A49" s="37" t="s">
        <v>596</v>
      </c>
      <c r="B49" s="5">
        <v>1</v>
      </c>
      <c r="C49" s="5" t="s">
        <v>122</v>
      </c>
      <c r="D49" s="5">
        <v>720.6</v>
      </c>
      <c r="E49" s="14" t="s">
        <v>599</v>
      </c>
      <c r="F49" s="17" t="s">
        <v>169</v>
      </c>
      <c r="G49" s="5">
        <v>408</v>
      </c>
      <c r="H49" s="9">
        <f>G49/D49*100</f>
        <v>56.61948376353039</v>
      </c>
      <c r="I49" s="5"/>
      <c r="J49" s="7">
        <v>6</v>
      </c>
      <c r="K49" s="21">
        <f>D49/(I49+J49)</f>
        <v>120.10000000000001</v>
      </c>
      <c r="L49" s="21">
        <f>(J49+I49)/D49*10000</f>
        <v>83.263946711074098</v>
      </c>
      <c r="M49" s="13" t="s">
        <v>598</v>
      </c>
      <c r="N49" s="7" t="s">
        <v>110</v>
      </c>
      <c r="O49" s="14" t="s">
        <v>597</v>
      </c>
      <c r="P49" s="7" t="s">
        <v>15</v>
      </c>
      <c r="Q49" s="5"/>
      <c r="R49" s="5"/>
      <c r="S49" s="5">
        <v>5</v>
      </c>
      <c r="T49" s="5">
        <v>1</v>
      </c>
      <c r="U49" s="9">
        <f>(Q49*$Z$2)+(R49)+(S49*$Z$4)+(T49*$Z$8)</f>
        <v>4.25</v>
      </c>
      <c r="V49" s="44">
        <f>U49/(D49/10000)</f>
        <v>58.978628920344157</v>
      </c>
      <c r="W49" s="15">
        <v>5</v>
      </c>
      <c r="X49" s="48">
        <f>W49/(I49+J49)</f>
        <v>0.83333333333333337</v>
      </c>
      <c r="Y49" s="5"/>
      <c r="Z49" s="5"/>
      <c r="AA49" s="5"/>
      <c r="AB49" s="5"/>
      <c r="AC49" s="5"/>
      <c r="AD49" s="5"/>
      <c r="AE49" s="5"/>
      <c r="AF49" s="5"/>
      <c r="AG49" s="5"/>
    </row>
    <row r="50" spans="1:33" s="6" customFormat="1" ht="16" x14ac:dyDescent="0.2">
      <c r="A50" s="37" t="s">
        <v>624</v>
      </c>
      <c r="B50" s="61">
        <v>1</v>
      </c>
      <c r="C50" s="5" t="s">
        <v>144</v>
      </c>
      <c r="D50" s="5">
        <v>739</v>
      </c>
      <c r="E50" s="14" t="s">
        <v>625</v>
      </c>
      <c r="F50" s="17">
        <v>2</v>
      </c>
      <c r="G50" s="5">
        <v>429.5</v>
      </c>
      <c r="H50" s="9">
        <f t="shared" ref="H50" si="84">G50/D50*100</f>
        <v>58.119079837618401</v>
      </c>
      <c r="I50" s="5"/>
      <c r="J50" s="7">
        <v>6</v>
      </c>
      <c r="K50" s="21">
        <f t="shared" ref="K50" si="85">D50/(I50+J50)</f>
        <v>123.16666666666667</v>
      </c>
      <c r="L50" s="21">
        <f t="shared" ref="L50" si="86">(J50+I50)/D50*10000</f>
        <v>81.190798376184034</v>
      </c>
      <c r="M50" s="13" t="s">
        <v>626</v>
      </c>
      <c r="N50" s="7" t="s">
        <v>28</v>
      </c>
      <c r="O50" s="14" t="s">
        <v>627</v>
      </c>
      <c r="P50" s="7" t="s">
        <v>569</v>
      </c>
      <c r="Q50" s="5"/>
      <c r="R50" s="5"/>
      <c r="S50" s="5">
        <v>6</v>
      </c>
      <c r="T50" s="5"/>
      <c r="U50" s="9">
        <f t="shared" ref="U50" si="87">(Q50*$Z$2)+(R50)+(S50*$Z$4)+(T50*$Z$8)</f>
        <v>4.4399999999999995</v>
      </c>
      <c r="V50" s="15">
        <f t="shared" ref="V50" si="88">U50/(D50/10000)</f>
        <v>60.081190798376184</v>
      </c>
      <c r="W50" s="15">
        <v>6</v>
      </c>
      <c r="X50" s="47">
        <f t="shared" ref="X50" si="89">W50/(I50+J50)</f>
        <v>1</v>
      </c>
      <c r="Y50" s="5"/>
      <c r="Z50" s="5"/>
      <c r="AA50" s="5"/>
      <c r="AB50" s="5"/>
      <c r="AC50" s="5"/>
      <c r="AD50" s="5"/>
      <c r="AE50" s="5"/>
      <c r="AF50" s="5"/>
      <c r="AG50" s="5"/>
    </row>
    <row r="51" spans="1:33" s="6" customFormat="1" ht="17" x14ac:dyDescent="0.2">
      <c r="A51" s="37" t="s">
        <v>572</v>
      </c>
      <c r="B51" s="29">
        <v>1</v>
      </c>
      <c r="C51" s="5" t="s">
        <v>122</v>
      </c>
      <c r="D51" s="5">
        <v>764</v>
      </c>
      <c r="E51" s="38" t="s">
        <v>578</v>
      </c>
      <c r="F51" s="17">
        <v>2</v>
      </c>
      <c r="G51" s="5">
        <v>527.4</v>
      </c>
      <c r="H51" s="9">
        <f t="shared" si="79"/>
        <v>69.031413612565444</v>
      </c>
      <c r="I51" s="5"/>
      <c r="J51" s="7">
        <v>7</v>
      </c>
      <c r="K51" s="21">
        <f t="shared" si="80"/>
        <v>109.14285714285714</v>
      </c>
      <c r="L51" s="21">
        <f t="shared" si="81"/>
        <v>91.623036649214654</v>
      </c>
      <c r="M51" s="13" t="s">
        <v>587</v>
      </c>
      <c r="N51" s="7" t="s">
        <v>28</v>
      </c>
      <c r="O51" s="14" t="s">
        <v>588</v>
      </c>
      <c r="P51" s="7" t="s">
        <v>569</v>
      </c>
      <c r="Q51" s="5"/>
      <c r="R51" s="5"/>
      <c r="S51" s="5">
        <v>7</v>
      </c>
      <c r="T51" s="5"/>
      <c r="U51" s="9">
        <f t="shared" si="27"/>
        <v>5.18</v>
      </c>
      <c r="V51" s="15">
        <f t="shared" si="82"/>
        <v>67.801047120418843</v>
      </c>
      <c r="W51" s="15">
        <v>6</v>
      </c>
      <c r="X51" s="47">
        <f t="shared" si="83"/>
        <v>0.8571428571428571</v>
      </c>
      <c r="Y51" s="5"/>
      <c r="Z51" s="5"/>
      <c r="AA51" s="5"/>
      <c r="AB51" s="5"/>
      <c r="AC51" s="5"/>
      <c r="AD51" s="5"/>
      <c r="AE51" s="5"/>
      <c r="AF51" s="5"/>
      <c r="AG51" s="5"/>
    </row>
    <row r="52" spans="1:33" s="6" customFormat="1" ht="16" x14ac:dyDescent="0.2">
      <c r="A52" s="5" t="s">
        <v>300</v>
      </c>
      <c r="B52" s="5">
        <v>1</v>
      </c>
      <c r="C52" s="5" t="s">
        <v>122</v>
      </c>
      <c r="D52" s="5">
        <v>763</v>
      </c>
      <c r="E52" s="14" t="s">
        <v>301</v>
      </c>
      <c r="F52" s="17">
        <v>2</v>
      </c>
      <c r="G52" s="5">
        <v>414</v>
      </c>
      <c r="H52" s="9">
        <f t="shared" si="79"/>
        <v>54.259501965923981</v>
      </c>
      <c r="I52" s="5"/>
      <c r="J52" s="7">
        <v>6</v>
      </c>
      <c r="K52" s="21">
        <f t="shared" si="80"/>
        <v>127.16666666666667</v>
      </c>
      <c r="L52" s="21">
        <f t="shared" si="81"/>
        <v>78.636959370904322</v>
      </c>
      <c r="M52" s="13" t="s">
        <v>302</v>
      </c>
      <c r="N52" s="7" t="s">
        <v>303</v>
      </c>
      <c r="O52" s="14" t="s">
        <v>304</v>
      </c>
      <c r="P52" s="7" t="s">
        <v>15</v>
      </c>
      <c r="Q52" s="5"/>
      <c r="R52" s="5"/>
      <c r="S52" s="5">
        <v>4</v>
      </c>
      <c r="T52" s="5">
        <v>2</v>
      </c>
      <c r="U52" s="9">
        <f t="shared" si="27"/>
        <v>4.0600000000000005</v>
      </c>
      <c r="V52" s="15">
        <f t="shared" si="82"/>
        <v>53.211009174311926</v>
      </c>
      <c r="W52" s="15">
        <v>6</v>
      </c>
      <c r="X52" s="47">
        <f t="shared" si="83"/>
        <v>1</v>
      </c>
      <c r="Y52" s="5"/>
      <c r="Z52" s="5"/>
      <c r="AA52" s="5"/>
      <c r="AB52" s="5"/>
      <c r="AC52" s="5"/>
      <c r="AD52" s="5"/>
      <c r="AE52" s="5"/>
      <c r="AF52" s="5"/>
      <c r="AG52" s="5"/>
    </row>
    <row r="53" spans="1:33" s="6" customFormat="1" ht="16" x14ac:dyDescent="0.2">
      <c r="A53" s="5" t="s">
        <v>385</v>
      </c>
      <c r="B53" s="5">
        <v>1</v>
      </c>
      <c r="C53" s="5" t="s">
        <v>122</v>
      </c>
      <c r="D53" s="5">
        <v>765</v>
      </c>
      <c r="E53" s="14" t="s">
        <v>386</v>
      </c>
      <c r="F53" s="17">
        <v>2</v>
      </c>
      <c r="G53" s="5">
        <v>459</v>
      </c>
      <c r="H53" s="9">
        <f t="shared" ref="H53:H123" si="90">G53/D53*100</f>
        <v>60</v>
      </c>
      <c r="I53" s="5"/>
      <c r="J53" s="7">
        <v>6</v>
      </c>
      <c r="K53" s="21">
        <f t="shared" ref="K53:K123" si="91">D53/(I53+J53)</f>
        <v>127.5</v>
      </c>
      <c r="L53" s="21">
        <f t="shared" ref="L53:L119" si="92">(J53+I53)/D53*10000</f>
        <v>78.431372549019613</v>
      </c>
      <c r="M53" s="13">
        <v>76.7</v>
      </c>
      <c r="N53" s="7" t="s">
        <v>28</v>
      </c>
      <c r="O53" s="14" t="s">
        <v>387</v>
      </c>
      <c r="P53" s="7" t="s">
        <v>15</v>
      </c>
      <c r="Q53" s="5"/>
      <c r="R53" s="5"/>
      <c r="S53" s="5">
        <v>6</v>
      </c>
      <c r="T53" s="5"/>
      <c r="U53" s="9">
        <f t="shared" si="27"/>
        <v>4.4399999999999995</v>
      </c>
      <c r="V53" s="15">
        <f t="shared" si="9"/>
        <v>58.039215686274503</v>
      </c>
      <c r="W53" s="15">
        <v>5</v>
      </c>
      <c r="X53" s="47">
        <f t="shared" si="10"/>
        <v>0.83333333333333337</v>
      </c>
      <c r="Y53" s="5"/>
      <c r="Z53" s="5"/>
      <c r="AA53" s="5"/>
      <c r="AB53" s="5"/>
      <c r="AC53" s="5"/>
      <c r="AD53" s="5"/>
      <c r="AE53" s="5"/>
      <c r="AF53" s="5"/>
      <c r="AG53" s="5"/>
    </row>
    <row r="54" spans="1:33" s="6" customFormat="1" ht="16" x14ac:dyDescent="0.2">
      <c r="A54" s="5" t="s">
        <v>185</v>
      </c>
      <c r="B54" s="5">
        <v>1</v>
      </c>
      <c r="C54" s="5" t="s">
        <v>122</v>
      </c>
      <c r="D54" s="5">
        <v>765</v>
      </c>
      <c r="E54" s="14" t="s">
        <v>225</v>
      </c>
      <c r="F54" s="17">
        <v>2</v>
      </c>
      <c r="G54" s="5">
        <v>466</v>
      </c>
      <c r="H54" s="9">
        <f t="shared" ref="H54" si="93">G54/D54*100</f>
        <v>60.915032679738559</v>
      </c>
      <c r="I54" s="5"/>
      <c r="J54" s="7">
        <v>6</v>
      </c>
      <c r="K54" s="21">
        <f t="shared" ref="K54" si="94">D54/(I54+J54)</f>
        <v>127.5</v>
      </c>
      <c r="L54" s="21">
        <f t="shared" ref="L54" si="95">(J54+I54)/D54*10000</f>
        <v>78.431372549019613</v>
      </c>
      <c r="M54" s="13">
        <v>77.7</v>
      </c>
      <c r="N54" s="7" t="s">
        <v>28</v>
      </c>
      <c r="O54" s="14" t="s">
        <v>134</v>
      </c>
      <c r="P54" s="7" t="s">
        <v>15</v>
      </c>
      <c r="Q54" s="5"/>
      <c r="R54" s="5"/>
      <c r="S54" s="5">
        <v>6</v>
      </c>
      <c r="T54" s="5"/>
      <c r="U54" s="9">
        <f t="shared" si="27"/>
        <v>4.4399999999999995</v>
      </c>
      <c r="V54" s="15">
        <f t="shared" ref="V54" si="96">U54/(D54/10000)</f>
        <v>58.039215686274503</v>
      </c>
      <c r="W54" s="15">
        <v>6</v>
      </c>
      <c r="X54" s="47">
        <f t="shared" ref="X54" si="97">W54/(I54+J54)</f>
        <v>1</v>
      </c>
      <c r="Y54" s="5"/>
      <c r="Z54" s="5"/>
      <c r="AA54" s="5"/>
      <c r="AB54" s="5"/>
      <c r="AC54" s="5"/>
      <c r="AD54" s="5"/>
      <c r="AE54" s="5"/>
      <c r="AF54" s="5"/>
      <c r="AG54" s="5"/>
    </row>
    <row r="55" spans="1:33" s="6" customFormat="1" ht="16" x14ac:dyDescent="0.2">
      <c r="A55" s="37" t="s">
        <v>647</v>
      </c>
      <c r="B55" s="5">
        <v>1</v>
      </c>
      <c r="C55" s="5" t="s">
        <v>144</v>
      </c>
      <c r="D55" s="5">
        <v>765.8</v>
      </c>
      <c r="E55" s="14" t="s">
        <v>648</v>
      </c>
      <c r="F55" s="17" t="s">
        <v>169</v>
      </c>
      <c r="G55" s="5">
        <v>440</v>
      </c>
      <c r="H55" s="9">
        <f>G55/D55*100</f>
        <v>57.456254896839908</v>
      </c>
      <c r="I55" s="5"/>
      <c r="J55" s="7">
        <v>6</v>
      </c>
      <c r="K55" s="21">
        <f>D55/(I55+J55)</f>
        <v>127.63333333333333</v>
      </c>
      <c r="L55" s="21">
        <f>(J55+I55)/D55*10000</f>
        <v>78.349438495690791</v>
      </c>
      <c r="M55" s="13" t="s">
        <v>649</v>
      </c>
      <c r="N55" s="7" t="s">
        <v>110</v>
      </c>
      <c r="O55" s="14" t="s">
        <v>597</v>
      </c>
      <c r="P55" s="7" t="s">
        <v>15</v>
      </c>
      <c r="Q55" s="5"/>
      <c r="R55" s="5"/>
      <c r="S55" s="5">
        <v>5</v>
      </c>
      <c r="T55" s="5">
        <v>1</v>
      </c>
      <c r="U55" s="9">
        <f>(Q55*$Z$2)+(R55)+(S55*$Z$4)+(T55*$Z$8)</f>
        <v>4.25</v>
      </c>
      <c r="V55" s="44">
        <f>U55/(D55/10000)</f>
        <v>55.497518934447641</v>
      </c>
      <c r="W55" s="15">
        <v>5</v>
      </c>
      <c r="X55" s="48">
        <f>W55/(I55+J55)</f>
        <v>0.83333333333333337</v>
      </c>
      <c r="Y55" s="5"/>
      <c r="Z55" s="5"/>
      <c r="AA55" s="5"/>
      <c r="AB55" s="5"/>
      <c r="AC55" s="5"/>
      <c r="AD55" s="5"/>
      <c r="AE55" s="5"/>
      <c r="AF55" s="5"/>
      <c r="AG55" s="5"/>
    </row>
    <row r="56" spans="1:33" s="6" customFormat="1" ht="17" x14ac:dyDescent="0.2">
      <c r="A56" s="72" t="s">
        <v>529</v>
      </c>
      <c r="B56" s="5">
        <v>1</v>
      </c>
      <c r="C56" s="5" t="s">
        <v>144</v>
      </c>
      <c r="D56" s="5">
        <v>775.2</v>
      </c>
      <c r="E56" s="49" t="s">
        <v>526</v>
      </c>
      <c r="F56" s="17">
        <v>2</v>
      </c>
      <c r="G56" s="5">
        <v>510.1</v>
      </c>
      <c r="H56" s="9">
        <f>G56/D56*100</f>
        <v>65.802373581011352</v>
      </c>
      <c r="I56" s="5"/>
      <c r="J56" s="7">
        <v>6</v>
      </c>
      <c r="K56" s="21">
        <f>D56/(I56+J56)</f>
        <v>129.20000000000002</v>
      </c>
      <c r="L56" s="21">
        <f>(J56+I56)/D56*10000</f>
        <v>77.399380804953552</v>
      </c>
      <c r="M56" s="7" t="s">
        <v>528</v>
      </c>
      <c r="N56" s="7" t="s">
        <v>459</v>
      </c>
      <c r="O56" s="14" t="s">
        <v>530</v>
      </c>
      <c r="P56" s="7" t="s">
        <v>15</v>
      </c>
      <c r="Q56" s="5"/>
      <c r="R56" s="5"/>
      <c r="S56" s="5">
        <v>6</v>
      </c>
      <c r="T56" s="5"/>
      <c r="U56" s="9">
        <f t="shared" si="27"/>
        <v>4.4399999999999995</v>
      </c>
      <c r="V56" s="15">
        <f>U56/(D56/10000)</f>
        <v>57.275541795665625</v>
      </c>
      <c r="W56" s="15">
        <v>6</v>
      </c>
      <c r="X56" s="47">
        <f>W56/(I56+J56)</f>
        <v>1</v>
      </c>
      <c r="Y56" s="5"/>
      <c r="Z56" s="5"/>
      <c r="AA56" s="5"/>
      <c r="AB56" s="5"/>
      <c r="AC56" s="5"/>
      <c r="AD56" s="5"/>
      <c r="AE56" s="5"/>
      <c r="AF56" s="5"/>
      <c r="AG56" s="5"/>
    </row>
    <row r="57" spans="1:33" s="6" customFormat="1" ht="16" x14ac:dyDescent="0.2">
      <c r="A57" s="37" t="s">
        <v>635</v>
      </c>
      <c r="B57" s="61">
        <v>1</v>
      </c>
      <c r="C57" s="5" t="s">
        <v>144</v>
      </c>
      <c r="D57" s="5">
        <v>770.8</v>
      </c>
      <c r="E57" s="14" t="s">
        <v>637</v>
      </c>
      <c r="F57" s="17">
        <v>2</v>
      </c>
      <c r="G57" s="5">
        <v>429.5</v>
      </c>
      <c r="H57" s="9">
        <f>G57/D57*100</f>
        <v>55.721328489880648</v>
      </c>
      <c r="I57" s="5"/>
      <c r="J57" s="7">
        <v>6</v>
      </c>
      <c r="K57" s="21">
        <f>D57/(I57+J57)</f>
        <v>128.46666666666667</v>
      </c>
      <c r="L57" s="21">
        <f>(J57+I57)/D57*10000</f>
        <v>77.841203943954341</v>
      </c>
      <c r="M57" s="13" t="s">
        <v>636</v>
      </c>
      <c r="N57" s="7" t="s">
        <v>459</v>
      </c>
      <c r="O57" s="14" t="s">
        <v>640</v>
      </c>
      <c r="P57" s="7" t="s">
        <v>569</v>
      </c>
      <c r="Q57" s="5"/>
      <c r="R57" s="5">
        <v>1</v>
      </c>
      <c r="S57" s="5">
        <v>5</v>
      </c>
      <c r="T57" s="5"/>
      <c r="U57" s="9">
        <f>(Q57*$Z$2)+(R57)+(S57*$Z$4)+(T57*$Z$8)</f>
        <v>4.7</v>
      </c>
      <c r="V57" s="15">
        <f>U57/(D57/10000)</f>
        <v>60.975609756097569</v>
      </c>
      <c r="W57" s="15">
        <v>6</v>
      </c>
      <c r="X57" s="47">
        <f>W57/(I57+J57)</f>
        <v>1</v>
      </c>
      <c r="Y57" s="5"/>
      <c r="Z57" s="5"/>
      <c r="AA57" s="5"/>
      <c r="AB57" s="5"/>
      <c r="AC57" s="5"/>
      <c r="AD57" s="5"/>
      <c r="AE57" s="5"/>
      <c r="AF57" s="5"/>
      <c r="AG57" s="5"/>
    </row>
    <row r="58" spans="1:33" s="6" customFormat="1" ht="17" x14ac:dyDescent="0.2">
      <c r="A58" s="5" t="s">
        <v>298</v>
      </c>
      <c r="B58" s="5">
        <v>1</v>
      </c>
      <c r="C58" s="5" t="s">
        <v>122</v>
      </c>
      <c r="D58" s="5">
        <v>785</v>
      </c>
      <c r="E58" s="49" t="s">
        <v>299</v>
      </c>
      <c r="F58" s="17">
        <v>2</v>
      </c>
      <c r="G58" s="5">
        <v>468</v>
      </c>
      <c r="H58" s="9">
        <f>G58/D58*100</f>
        <v>59.617834394904456</v>
      </c>
      <c r="I58" s="5"/>
      <c r="J58" s="7">
        <v>6</v>
      </c>
      <c r="K58" s="21">
        <f>D58/(I58+J58)</f>
        <v>130.83333333333334</v>
      </c>
      <c r="L58" s="21">
        <f>(J58+I58)/D58*10000</f>
        <v>76.433121019108285</v>
      </c>
      <c r="M58" s="7">
        <v>77.400000000000006</v>
      </c>
      <c r="N58" s="7" t="s">
        <v>28</v>
      </c>
      <c r="O58" s="14" t="s">
        <v>134</v>
      </c>
      <c r="P58" s="7" t="s">
        <v>15</v>
      </c>
      <c r="Q58" s="5"/>
      <c r="R58" s="5"/>
      <c r="S58" s="5">
        <v>6</v>
      </c>
      <c r="T58" s="5"/>
      <c r="U58" s="9">
        <f t="shared" si="27"/>
        <v>4.4399999999999995</v>
      </c>
      <c r="V58" s="15">
        <f>U58/(D58/10000)</f>
        <v>56.560509554140118</v>
      </c>
      <c r="W58" s="15">
        <v>6</v>
      </c>
      <c r="X58" s="47">
        <f>W58/(I58+J58)</f>
        <v>1</v>
      </c>
      <c r="Y58" s="5"/>
      <c r="Z58" s="5"/>
      <c r="AA58" s="5"/>
      <c r="AB58" s="5"/>
      <c r="AC58" s="5"/>
      <c r="AD58" s="5"/>
      <c r="AE58" s="5"/>
      <c r="AF58" s="5"/>
      <c r="AG58" s="5"/>
    </row>
    <row r="59" spans="1:33" s="6" customFormat="1" ht="16" x14ac:dyDescent="0.2">
      <c r="A59" s="29" t="s">
        <v>419</v>
      </c>
      <c r="B59" s="5">
        <v>1</v>
      </c>
      <c r="C59" s="5" t="s">
        <v>144</v>
      </c>
      <c r="D59" s="5">
        <v>779</v>
      </c>
      <c r="E59" s="14" t="s">
        <v>420</v>
      </c>
      <c r="F59" s="17">
        <v>2</v>
      </c>
      <c r="G59" s="5">
        <v>479</v>
      </c>
      <c r="H59" s="9">
        <f t="shared" ref="H59" si="98">G59/D59*100</f>
        <v>61.489088575096275</v>
      </c>
      <c r="I59" s="5"/>
      <c r="J59" s="7">
        <v>6</v>
      </c>
      <c r="K59" s="21">
        <f t="shared" ref="K59" si="99">D59/(I59+J59)</f>
        <v>129.83333333333334</v>
      </c>
      <c r="L59" s="21">
        <f t="shared" ref="L59" si="100">(J59+I59)/D59*10000</f>
        <v>77.02182284980745</v>
      </c>
      <c r="M59" s="13" t="s">
        <v>421</v>
      </c>
      <c r="N59" s="7" t="s">
        <v>28</v>
      </c>
      <c r="O59" s="14" t="s">
        <v>527</v>
      </c>
      <c r="P59" s="7" t="s">
        <v>15</v>
      </c>
      <c r="Q59" s="5"/>
      <c r="R59" s="5"/>
      <c r="S59" s="5">
        <v>6</v>
      </c>
      <c r="T59" s="5"/>
      <c r="U59" s="9">
        <f t="shared" si="27"/>
        <v>4.4399999999999995</v>
      </c>
      <c r="V59" s="15">
        <f t="shared" ref="V59" si="101">U59/(D59/10000)</f>
        <v>56.996148908857506</v>
      </c>
      <c r="W59" s="15">
        <v>6</v>
      </c>
      <c r="X59" s="47">
        <f t="shared" ref="X59" si="102">W59/(I59+J59)</f>
        <v>1</v>
      </c>
      <c r="Y59" s="5"/>
      <c r="Z59" s="5"/>
      <c r="AA59" s="5"/>
      <c r="AB59" s="5"/>
      <c r="AC59" s="5"/>
      <c r="AD59" s="5"/>
      <c r="AE59" s="5"/>
      <c r="AF59" s="5"/>
      <c r="AG59" s="5"/>
    </row>
    <row r="60" spans="1:33" s="6" customFormat="1" ht="16" x14ac:dyDescent="0.2">
      <c r="A60" s="5" t="s">
        <v>563</v>
      </c>
      <c r="B60" s="5">
        <v>1</v>
      </c>
      <c r="C60" s="5" t="s">
        <v>144</v>
      </c>
      <c r="D60" s="5">
        <v>790</v>
      </c>
      <c r="E60" s="14" t="s">
        <v>564</v>
      </c>
      <c r="F60" s="17">
        <v>2</v>
      </c>
      <c r="G60" s="5">
        <v>508.3</v>
      </c>
      <c r="H60" s="9">
        <f t="shared" ref="H60" si="103">G60/D60*100</f>
        <v>64.341772151898738</v>
      </c>
      <c r="I60" s="5"/>
      <c r="J60" s="7">
        <v>6</v>
      </c>
      <c r="K60" s="21">
        <f t="shared" ref="K60:K61" si="104">D60/(I60+J60)</f>
        <v>131.66666666666666</v>
      </c>
      <c r="L60" s="21">
        <f t="shared" ref="L60:L61" si="105">(J60+I60)/D60*10000</f>
        <v>75.949367088607588</v>
      </c>
      <c r="M60" s="13" t="s">
        <v>566</v>
      </c>
      <c r="N60" s="7" t="s">
        <v>28</v>
      </c>
      <c r="O60" s="14" t="s">
        <v>565</v>
      </c>
      <c r="P60" s="7" t="s">
        <v>15</v>
      </c>
      <c r="Q60" s="5"/>
      <c r="R60" s="5"/>
      <c r="S60" s="5">
        <v>6</v>
      </c>
      <c r="T60" s="5"/>
      <c r="U60" s="9">
        <f t="shared" si="27"/>
        <v>4.4399999999999995</v>
      </c>
      <c r="V60" s="15">
        <f t="shared" ref="V60" si="106">U60/(D60/10000)</f>
        <v>56.202531645569614</v>
      </c>
      <c r="W60" s="15">
        <v>6</v>
      </c>
      <c r="X60" s="47">
        <f t="shared" ref="X60:X61" si="107">W60/(I60+J60)</f>
        <v>1</v>
      </c>
      <c r="Y60" s="5"/>
      <c r="Z60" s="5"/>
      <c r="AA60" s="5"/>
      <c r="AB60" s="5"/>
      <c r="AC60" s="5"/>
      <c r="AD60" s="5"/>
      <c r="AE60" s="5"/>
      <c r="AF60" s="5"/>
      <c r="AG60" s="5"/>
    </row>
    <row r="61" spans="1:33" s="6" customFormat="1" ht="16" x14ac:dyDescent="0.2">
      <c r="A61" s="37" t="s">
        <v>568</v>
      </c>
      <c r="B61" s="29">
        <v>1</v>
      </c>
      <c r="C61" s="5" t="s">
        <v>144</v>
      </c>
      <c r="D61" s="5">
        <v>809</v>
      </c>
      <c r="E61" s="14" t="s">
        <v>579</v>
      </c>
      <c r="F61" s="17">
        <v>2</v>
      </c>
      <c r="G61" s="5">
        <v>482.2</v>
      </c>
      <c r="H61" s="9">
        <f>G61/D61*100</f>
        <v>59.604449938195302</v>
      </c>
      <c r="I61" s="5"/>
      <c r="J61" s="7">
        <v>6</v>
      </c>
      <c r="K61" s="21">
        <f t="shared" si="104"/>
        <v>134.83333333333334</v>
      </c>
      <c r="L61" s="21">
        <f t="shared" si="105"/>
        <v>74.165636588380721</v>
      </c>
      <c r="M61" s="13" t="s">
        <v>589</v>
      </c>
      <c r="N61" s="7" t="s">
        <v>28</v>
      </c>
      <c r="O61" s="14" t="s">
        <v>358</v>
      </c>
      <c r="P61" s="7" t="s">
        <v>569</v>
      </c>
      <c r="Q61" s="5"/>
      <c r="R61" s="5"/>
      <c r="S61" s="5">
        <v>6</v>
      </c>
      <c r="T61" s="5"/>
      <c r="U61" s="9">
        <f t="shared" si="27"/>
        <v>4.4399999999999995</v>
      </c>
      <c r="V61" s="15">
        <f>U61/(D61/10000)</f>
        <v>54.882571075401728</v>
      </c>
      <c r="W61" s="15">
        <v>6</v>
      </c>
      <c r="X61" s="47">
        <f t="shared" si="107"/>
        <v>1</v>
      </c>
      <c r="Y61" s="5"/>
      <c r="Z61" s="5"/>
      <c r="AA61" s="5"/>
      <c r="AB61" s="5"/>
      <c r="AC61" s="5"/>
      <c r="AD61" s="5"/>
      <c r="AE61" s="5"/>
      <c r="AF61" s="5"/>
      <c r="AG61" s="5"/>
    </row>
    <row r="62" spans="1:33" s="6" customFormat="1" ht="16.5" customHeight="1" x14ac:dyDescent="0.2">
      <c r="A62" s="4" t="s">
        <v>275</v>
      </c>
      <c r="B62" s="4">
        <v>1</v>
      </c>
      <c r="C62" s="4" t="s">
        <v>8</v>
      </c>
      <c r="D62" s="4">
        <v>808</v>
      </c>
      <c r="E62" s="38" t="s">
        <v>217</v>
      </c>
      <c r="F62" s="67">
        <v>2</v>
      </c>
      <c r="G62" s="5">
        <v>538</v>
      </c>
      <c r="H62" s="9">
        <f>G62/D62*100</f>
        <v>66.584158415841586</v>
      </c>
      <c r="I62" s="5"/>
      <c r="J62" s="7">
        <v>5</v>
      </c>
      <c r="K62" s="21">
        <f>D62/(I62+J62)</f>
        <v>161.6</v>
      </c>
      <c r="L62" s="21">
        <f t="shared" ref="L62:L74" si="108">(J62+I62)/D62*10000</f>
        <v>61.881188118811885</v>
      </c>
      <c r="M62" s="7">
        <v>106</v>
      </c>
      <c r="N62" s="7" t="s">
        <v>28</v>
      </c>
      <c r="O62" s="14" t="s">
        <v>10</v>
      </c>
      <c r="P62" s="7" t="s">
        <v>13</v>
      </c>
      <c r="Q62" s="5"/>
      <c r="R62" s="5"/>
      <c r="S62" s="5">
        <v>5</v>
      </c>
      <c r="T62" s="5"/>
      <c r="U62" s="9">
        <f t="shared" si="27"/>
        <v>3.7</v>
      </c>
      <c r="V62" s="15">
        <f>U62/(D62/10000)</f>
        <v>45.792079207920793</v>
      </c>
      <c r="W62" s="15">
        <v>10</v>
      </c>
      <c r="X62" s="47">
        <f>W62/(I62+J62)</f>
        <v>2</v>
      </c>
      <c r="Y62" s="5"/>
      <c r="Z62" s="5"/>
      <c r="AA62" s="5"/>
      <c r="AB62" s="5"/>
      <c r="AC62" s="5"/>
      <c r="AD62" s="5"/>
      <c r="AE62" s="5"/>
      <c r="AF62" s="5"/>
      <c r="AG62" s="5"/>
    </row>
    <row r="63" spans="1:33" s="6" customFormat="1" ht="16" x14ac:dyDescent="0.2">
      <c r="A63" s="37" t="s">
        <v>592</v>
      </c>
      <c r="B63" s="5">
        <v>1</v>
      </c>
      <c r="C63" s="5" t="s">
        <v>144</v>
      </c>
      <c r="D63" s="5">
        <v>809</v>
      </c>
      <c r="E63" s="14" t="s">
        <v>595</v>
      </c>
      <c r="F63" s="17">
        <v>2</v>
      </c>
      <c r="G63" s="5">
        <v>498.6</v>
      </c>
      <c r="H63" s="9">
        <f>G63/D63*100</f>
        <v>61.631644004944377</v>
      </c>
      <c r="I63" s="5"/>
      <c r="J63" s="7">
        <v>6</v>
      </c>
      <c r="K63" s="21">
        <f>D63/(I63+J63)</f>
        <v>134.83333333333334</v>
      </c>
      <c r="L63" s="21">
        <f>(J63+I63)/D63*10000</f>
        <v>74.165636588380721</v>
      </c>
      <c r="M63" s="13" t="s">
        <v>594</v>
      </c>
      <c r="N63" s="7" t="s">
        <v>464</v>
      </c>
      <c r="O63" s="14" t="s">
        <v>593</v>
      </c>
      <c r="P63" s="7" t="s">
        <v>15</v>
      </c>
      <c r="Q63" s="5"/>
      <c r="R63" s="5">
        <v>1</v>
      </c>
      <c r="S63" s="5">
        <v>5</v>
      </c>
      <c r="T63" s="5"/>
      <c r="U63" s="9">
        <f>(Q63*$Z$2)+(R63)+(S63*$Z$4)+(T63*$Z$8)</f>
        <v>4.7</v>
      </c>
      <c r="V63" s="44">
        <f>U63/(D63/10000)</f>
        <v>58.096415327564898</v>
      </c>
      <c r="W63" s="15">
        <v>5</v>
      </c>
      <c r="X63" s="48">
        <f>W63/(I63+J63)</f>
        <v>0.83333333333333337</v>
      </c>
      <c r="Y63" s="5"/>
      <c r="Z63" s="5"/>
      <c r="AA63" s="5"/>
      <c r="AB63" s="5"/>
      <c r="AC63" s="5"/>
      <c r="AD63" s="5"/>
      <c r="AE63" s="5"/>
      <c r="AF63" s="5"/>
      <c r="AG63" s="5"/>
    </row>
    <row r="64" spans="1:33" s="6" customFormat="1" ht="16" x14ac:dyDescent="0.2">
      <c r="A64" s="37" t="s">
        <v>604</v>
      </c>
      <c r="B64" s="5">
        <v>1</v>
      </c>
      <c r="C64" s="5" t="s">
        <v>144</v>
      </c>
      <c r="D64" s="5">
        <v>813</v>
      </c>
      <c r="E64" s="14" t="s">
        <v>605</v>
      </c>
      <c r="F64" s="17">
        <v>2</v>
      </c>
      <c r="G64" s="5">
        <v>480.8</v>
      </c>
      <c r="H64" s="9">
        <f>G64/D64*100</f>
        <v>59.138991389913897</v>
      </c>
      <c r="I64" s="5"/>
      <c r="J64" s="7">
        <v>7</v>
      </c>
      <c r="K64" s="21">
        <f>D64/(I64+J64)</f>
        <v>116.14285714285714</v>
      </c>
      <c r="L64" s="21">
        <f>(J64+I64)/D64*10000</f>
        <v>86.100861008610082</v>
      </c>
      <c r="M64" s="13" t="s">
        <v>607</v>
      </c>
      <c r="N64" s="7" t="s">
        <v>110</v>
      </c>
      <c r="O64" s="14" t="s">
        <v>606</v>
      </c>
      <c r="P64" s="7" t="s">
        <v>15</v>
      </c>
      <c r="Q64" s="5"/>
      <c r="R64" s="5"/>
      <c r="S64" s="5">
        <v>6</v>
      </c>
      <c r="T64" s="5">
        <v>1</v>
      </c>
      <c r="U64" s="9">
        <f>(Q64*$Z$2)+(R64)+(S64*$Z$4)+(T64*$Z$8)</f>
        <v>4.9899999999999993</v>
      </c>
      <c r="V64" s="44">
        <f>U64/(D64/10000)</f>
        <v>61.377613776137757</v>
      </c>
      <c r="W64" s="15">
        <v>6</v>
      </c>
      <c r="X64" s="48">
        <f>W64/(I64+J64)</f>
        <v>0.8571428571428571</v>
      </c>
      <c r="Y64" s="5"/>
      <c r="Z64" s="5"/>
      <c r="AA64" s="5"/>
      <c r="AB64" s="5"/>
      <c r="AC64" s="5"/>
      <c r="AD64" s="5"/>
      <c r="AE64" s="5"/>
      <c r="AF64" s="5"/>
      <c r="AG64" s="5"/>
    </row>
    <row r="65" spans="1:33" s="6" customFormat="1" ht="17" x14ac:dyDescent="0.2">
      <c r="A65" s="42" t="s">
        <v>327</v>
      </c>
      <c r="B65" s="5">
        <v>1</v>
      </c>
      <c r="C65" s="5" t="s">
        <v>122</v>
      </c>
      <c r="D65" s="5">
        <v>831</v>
      </c>
      <c r="E65" s="38" t="s">
        <v>328</v>
      </c>
      <c r="F65" s="17">
        <v>2</v>
      </c>
      <c r="G65" s="5">
        <v>160</v>
      </c>
      <c r="H65" s="9">
        <f t="shared" ref="H65" si="109">G65/D65*100</f>
        <v>19.253910950661854</v>
      </c>
      <c r="I65" s="5">
        <v>1</v>
      </c>
      <c r="J65" s="7">
        <v>2</v>
      </c>
      <c r="K65" s="21">
        <f t="shared" ref="K65" si="110">D65/(I65+J65)</f>
        <v>277</v>
      </c>
      <c r="L65" s="21">
        <f t="shared" si="108"/>
        <v>36.101083032490976</v>
      </c>
      <c r="M65" s="13">
        <v>80</v>
      </c>
      <c r="N65" s="7" t="s">
        <v>28</v>
      </c>
      <c r="O65" s="14" t="s">
        <v>326</v>
      </c>
      <c r="P65" s="7" t="s">
        <v>15</v>
      </c>
      <c r="Q65" s="5"/>
      <c r="R65" s="5">
        <v>1</v>
      </c>
      <c r="S65" s="5">
        <v>2</v>
      </c>
      <c r="T65" s="5"/>
      <c r="U65" s="9">
        <f t="shared" si="27"/>
        <v>2.48</v>
      </c>
      <c r="V65" s="15">
        <f t="shared" ref="V65" si="111">U65/(D65/10000)</f>
        <v>29.843561973525876</v>
      </c>
      <c r="W65" s="15">
        <v>6</v>
      </c>
      <c r="X65" s="47">
        <f t="shared" ref="X65" si="112">W65/(I65+J65)</f>
        <v>2</v>
      </c>
      <c r="Y65" s="5"/>
      <c r="Z65" s="5"/>
      <c r="AA65" s="5"/>
      <c r="AB65" s="5"/>
      <c r="AC65" s="5"/>
      <c r="AD65" s="5"/>
      <c r="AE65" s="5"/>
      <c r="AF65" s="5"/>
      <c r="AG65" s="5"/>
    </row>
    <row r="66" spans="1:33" s="6" customFormat="1" ht="16" x14ac:dyDescent="0.2">
      <c r="A66" s="37" t="s">
        <v>608</v>
      </c>
      <c r="B66" s="5">
        <v>1</v>
      </c>
      <c r="C66" s="5" t="s">
        <v>144</v>
      </c>
      <c r="D66" s="5">
        <v>842.5</v>
      </c>
      <c r="E66" s="14" t="s">
        <v>609</v>
      </c>
      <c r="F66" s="17">
        <v>2</v>
      </c>
      <c r="G66" s="5">
        <v>494.1</v>
      </c>
      <c r="H66" s="9">
        <f>G66/D66*100</f>
        <v>58.646884272997035</v>
      </c>
      <c r="I66" s="5"/>
      <c r="J66" s="7">
        <v>6</v>
      </c>
      <c r="K66" s="21">
        <f>D66/(I66+J66)</f>
        <v>140.41666666666666</v>
      </c>
      <c r="L66" s="21">
        <f>(J66+I66)/D66*10000</f>
        <v>71.216617210682486</v>
      </c>
      <c r="M66" s="13" t="s">
        <v>610</v>
      </c>
      <c r="N66" s="7" t="s">
        <v>459</v>
      </c>
      <c r="O66" s="14" t="s">
        <v>611</v>
      </c>
      <c r="P66" s="7" t="s">
        <v>15</v>
      </c>
      <c r="Q66" s="5"/>
      <c r="R66" s="5"/>
      <c r="S66" s="5">
        <v>6</v>
      </c>
      <c r="T66" s="5"/>
      <c r="U66" s="9">
        <f>(Q66*$Z$2)+(R66)+(S66*$Z$4)+(T66*$Z$8)</f>
        <v>4.4399999999999995</v>
      </c>
      <c r="V66" s="44">
        <f>U66/(D66/10000)</f>
        <v>52.700296735905034</v>
      </c>
      <c r="W66" s="15">
        <v>6</v>
      </c>
      <c r="X66" s="48">
        <f>W66/(I66+J66)</f>
        <v>1</v>
      </c>
      <c r="Y66" s="5"/>
      <c r="Z66" s="5"/>
      <c r="AA66" s="5"/>
      <c r="AB66" s="5"/>
      <c r="AC66" s="5"/>
      <c r="AD66" s="5"/>
      <c r="AE66" s="5"/>
      <c r="AF66" s="5"/>
      <c r="AG66" s="5"/>
    </row>
    <row r="67" spans="1:33" s="6" customFormat="1" ht="17" x14ac:dyDescent="0.2">
      <c r="A67" s="29" t="s">
        <v>458</v>
      </c>
      <c r="B67" s="5">
        <v>1</v>
      </c>
      <c r="C67" s="5" t="s">
        <v>144</v>
      </c>
      <c r="D67" s="5">
        <v>844.5</v>
      </c>
      <c r="E67" s="49" t="s">
        <v>513</v>
      </c>
      <c r="F67" s="17">
        <v>2</v>
      </c>
      <c r="G67" s="5">
        <v>484</v>
      </c>
      <c r="H67" s="9">
        <f t="shared" ref="H67:H74" si="113">G67/D67*100</f>
        <v>57.312018946121967</v>
      </c>
      <c r="I67" s="5"/>
      <c r="J67" s="7">
        <v>6</v>
      </c>
      <c r="K67" s="21">
        <f t="shared" ref="K67:K74" si="114">D67/(I67+J67)</f>
        <v>140.75</v>
      </c>
      <c r="L67" s="21">
        <f t="shared" si="108"/>
        <v>71.047957371225579</v>
      </c>
      <c r="M67" s="13" t="s">
        <v>512</v>
      </c>
      <c r="N67" s="7" t="s">
        <v>459</v>
      </c>
      <c r="O67" s="14" t="s">
        <v>460</v>
      </c>
      <c r="P67" s="7" t="s">
        <v>15</v>
      </c>
      <c r="Q67" s="5"/>
      <c r="R67" s="5"/>
      <c r="S67" s="5">
        <v>6</v>
      </c>
      <c r="T67" s="5"/>
      <c r="U67" s="9">
        <f t="shared" ref="U67:U101" si="115">(Q67*$Z$2)+(R67)+(S67*$Z$4)+(T67*$Z$8)</f>
        <v>4.4399999999999995</v>
      </c>
      <c r="V67" s="15">
        <f t="shared" ref="V67:V74" si="116">U67/(D67/10000)</f>
        <v>52.575488454706921</v>
      </c>
      <c r="W67" s="15">
        <v>6</v>
      </c>
      <c r="X67" s="47">
        <f t="shared" ref="X67:X74" si="117">W67/(I67+J67)</f>
        <v>1</v>
      </c>
      <c r="Y67" s="5"/>
      <c r="Z67" s="5"/>
      <c r="AA67" s="5"/>
      <c r="AB67" s="5"/>
      <c r="AC67" s="5"/>
      <c r="AD67" s="5"/>
      <c r="AE67" s="5"/>
      <c r="AF67" s="5"/>
      <c r="AG67" s="5"/>
    </row>
    <row r="68" spans="1:33" s="6" customFormat="1" ht="16" x14ac:dyDescent="0.2">
      <c r="A68" s="64" t="s">
        <v>616</v>
      </c>
      <c r="B68" s="5">
        <v>1</v>
      </c>
      <c r="C68" s="5" t="s">
        <v>144</v>
      </c>
      <c r="D68" s="5">
        <v>852</v>
      </c>
      <c r="E68" s="14" t="s">
        <v>617</v>
      </c>
      <c r="F68" s="17">
        <v>2</v>
      </c>
      <c r="G68" s="5">
        <v>211.7</v>
      </c>
      <c r="H68" s="9">
        <f>G68/D68*100</f>
        <v>24.847417840375584</v>
      </c>
      <c r="I68" s="5">
        <v>1</v>
      </c>
      <c r="J68" s="7">
        <v>2</v>
      </c>
      <c r="K68" s="21">
        <f>D68/(I68+J68)</f>
        <v>284</v>
      </c>
      <c r="L68" s="21">
        <f>(J68+I68)/D68*10000</f>
        <v>35.2112676056338</v>
      </c>
      <c r="M68" s="13" t="s">
        <v>618</v>
      </c>
      <c r="N68" s="7" t="s">
        <v>459</v>
      </c>
      <c r="O68" s="14" t="s">
        <v>619</v>
      </c>
      <c r="P68" s="7" t="s">
        <v>15</v>
      </c>
      <c r="Q68" s="5"/>
      <c r="R68" s="5">
        <v>1</v>
      </c>
      <c r="S68" s="5">
        <v>1</v>
      </c>
      <c r="T68" s="5"/>
      <c r="U68" s="9">
        <f>(Q68*$Z$2)+(R68)+(S68*$Z$4)+(T68*$Z$8)</f>
        <v>1.74</v>
      </c>
      <c r="V68" s="44">
        <f>U68/(D68/10000)</f>
        <v>20.422535211267608</v>
      </c>
      <c r="W68" s="15">
        <v>2</v>
      </c>
      <c r="X68" s="48">
        <f>W68/(I68+J68)</f>
        <v>0.66666666666666663</v>
      </c>
      <c r="Y68" s="5"/>
      <c r="Z68" s="5"/>
      <c r="AA68" s="5"/>
      <c r="AB68" s="5"/>
      <c r="AC68" s="5"/>
      <c r="AD68" s="5"/>
      <c r="AE68" s="5"/>
      <c r="AF68" s="5"/>
      <c r="AG68" s="5"/>
    </row>
    <row r="69" spans="1:33" s="6" customFormat="1" ht="17" x14ac:dyDescent="0.2">
      <c r="A69" s="5" t="s">
        <v>355</v>
      </c>
      <c r="B69" s="5">
        <v>1</v>
      </c>
      <c r="C69" s="5" t="s">
        <v>144</v>
      </c>
      <c r="D69" s="5">
        <v>916.8</v>
      </c>
      <c r="E69" s="49" t="s">
        <v>356</v>
      </c>
      <c r="F69" s="17">
        <v>2</v>
      </c>
      <c r="G69" s="5">
        <v>526.70000000000005</v>
      </c>
      <c r="H69" s="9">
        <f t="shared" si="113"/>
        <v>57.449825479930198</v>
      </c>
      <c r="I69" s="5"/>
      <c r="J69" s="7">
        <v>7</v>
      </c>
      <c r="K69" s="21">
        <f t="shared" si="114"/>
        <v>130.97142857142856</v>
      </c>
      <c r="L69" s="21">
        <f t="shared" si="108"/>
        <v>76.352530541012214</v>
      </c>
      <c r="M69" s="13" t="s">
        <v>357</v>
      </c>
      <c r="N69" s="7" t="s">
        <v>28</v>
      </c>
      <c r="O69" s="14" t="s">
        <v>358</v>
      </c>
      <c r="P69" s="7" t="s">
        <v>15</v>
      </c>
      <c r="Q69" s="5"/>
      <c r="R69" s="5"/>
      <c r="S69" s="5">
        <v>7</v>
      </c>
      <c r="T69" s="5"/>
      <c r="U69" s="9">
        <f t="shared" si="115"/>
        <v>5.18</v>
      </c>
      <c r="V69" s="15">
        <f t="shared" si="116"/>
        <v>56.500872600349041</v>
      </c>
      <c r="W69" s="15">
        <v>7</v>
      </c>
      <c r="X69" s="47">
        <f t="shared" si="117"/>
        <v>1</v>
      </c>
      <c r="Y69" s="5"/>
      <c r="Z69" s="5"/>
      <c r="AA69" s="5"/>
      <c r="AB69" s="5"/>
      <c r="AC69" s="5"/>
      <c r="AD69" s="5"/>
      <c r="AE69" s="5"/>
      <c r="AF69" s="5"/>
      <c r="AG69" s="5"/>
    </row>
    <row r="70" spans="1:33" s="6" customFormat="1" ht="16" x14ac:dyDescent="0.2">
      <c r="A70" s="37" t="s">
        <v>620</v>
      </c>
      <c r="B70" s="5">
        <v>1</v>
      </c>
      <c r="C70" s="5" t="s">
        <v>144</v>
      </c>
      <c r="D70" s="5">
        <v>933.6</v>
      </c>
      <c r="E70" s="14" t="s">
        <v>621</v>
      </c>
      <c r="F70" s="17" t="s">
        <v>169</v>
      </c>
      <c r="G70" s="5">
        <v>597.70000000000005</v>
      </c>
      <c r="H70" s="9">
        <f>G70/D70*100</f>
        <v>64.020994001713802</v>
      </c>
      <c r="I70" s="5"/>
      <c r="J70" s="7">
        <v>8</v>
      </c>
      <c r="K70" s="21">
        <f>D70/(I70+J70)</f>
        <v>116.7</v>
      </c>
      <c r="L70" s="21">
        <f>(J70+I70)/D70*10000</f>
        <v>85.689802913453306</v>
      </c>
      <c r="M70" s="13" t="s">
        <v>622</v>
      </c>
      <c r="N70" s="7" t="s">
        <v>110</v>
      </c>
      <c r="O70" s="14" t="s">
        <v>623</v>
      </c>
      <c r="P70" s="7" t="s">
        <v>15</v>
      </c>
      <c r="Q70" s="5"/>
      <c r="R70" s="5"/>
      <c r="S70" s="5">
        <v>7</v>
      </c>
      <c r="T70" s="5">
        <v>1</v>
      </c>
      <c r="U70" s="9">
        <f>(Q70*$Z$2)+(R70)+(S70*$Z$4)+(T70*$Z$8)</f>
        <v>5.7299999999999995</v>
      </c>
      <c r="V70" s="44">
        <f>U70/(D70/10000)</f>
        <v>61.375321336760919</v>
      </c>
      <c r="W70" s="15">
        <v>7</v>
      </c>
      <c r="X70" s="48">
        <f>W70/(I70+J70)</f>
        <v>0.875</v>
      </c>
      <c r="Y70" s="5"/>
      <c r="Z70" s="5"/>
      <c r="AA70" s="5"/>
      <c r="AB70" s="5"/>
      <c r="AC70" s="5"/>
      <c r="AD70" s="5"/>
      <c r="AE70" s="5"/>
      <c r="AF70" s="5"/>
      <c r="AG70" s="5"/>
    </row>
    <row r="71" spans="1:33" s="6" customFormat="1" ht="16" x14ac:dyDescent="0.2">
      <c r="A71" s="5" t="s">
        <v>373</v>
      </c>
      <c r="B71" s="5">
        <v>1</v>
      </c>
      <c r="C71" s="5" t="s">
        <v>144</v>
      </c>
      <c r="D71" s="5">
        <v>950</v>
      </c>
      <c r="E71" s="14" t="s">
        <v>374</v>
      </c>
      <c r="F71" s="17">
        <v>2</v>
      </c>
      <c r="G71" s="5">
        <v>546.6</v>
      </c>
      <c r="H71" s="9">
        <f t="shared" si="113"/>
        <v>57.536842105263162</v>
      </c>
      <c r="I71" s="5"/>
      <c r="J71" s="7">
        <v>6</v>
      </c>
      <c r="K71" s="21">
        <f t="shared" si="114"/>
        <v>158.33333333333334</v>
      </c>
      <c r="L71" s="21">
        <f t="shared" si="108"/>
        <v>63.157894736842103</v>
      </c>
      <c r="M71" s="13" t="s">
        <v>375</v>
      </c>
      <c r="N71" s="7" t="s">
        <v>28</v>
      </c>
      <c r="O71" s="14" t="s">
        <v>376</v>
      </c>
      <c r="P71" s="7" t="s">
        <v>15</v>
      </c>
      <c r="Q71" s="5"/>
      <c r="R71" s="5"/>
      <c r="S71" s="5">
        <v>6</v>
      </c>
      <c r="T71" s="5"/>
      <c r="U71" s="9">
        <f t="shared" si="115"/>
        <v>4.4399999999999995</v>
      </c>
      <c r="V71" s="15">
        <f t="shared" si="116"/>
        <v>46.73684210526315</v>
      </c>
      <c r="W71" s="15">
        <v>8</v>
      </c>
      <c r="X71" s="47">
        <f t="shared" si="117"/>
        <v>1.3333333333333333</v>
      </c>
      <c r="Y71" s="5"/>
      <c r="Z71" s="5"/>
      <c r="AA71" s="5"/>
      <c r="AB71" s="5"/>
      <c r="AC71" s="5"/>
      <c r="AD71" s="5"/>
      <c r="AE71" s="5"/>
      <c r="AF71" s="5"/>
      <c r="AG71" s="5"/>
    </row>
    <row r="72" spans="1:33" s="6" customFormat="1" ht="17" x14ac:dyDescent="0.2">
      <c r="A72" s="5" t="s">
        <v>364</v>
      </c>
      <c r="B72" s="5">
        <v>1</v>
      </c>
      <c r="C72" s="5" t="s">
        <v>144</v>
      </c>
      <c r="D72" s="5">
        <v>910.2</v>
      </c>
      <c r="E72" s="49" t="s">
        <v>365</v>
      </c>
      <c r="F72" s="17">
        <v>2</v>
      </c>
      <c r="G72" s="5">
        <v>504</v>
      </c>
      <c r="H72" s="9">
        <f t="shared" si="113"/>
        <v>55.372445616348053</v>
      </c>
      <c r="I72" s="5"/>
      <c r="J72" s="7">
        <v>7</v>
      </c>
      <c r="K72" s="21">
        <f t="shared" si="114"/>
        <v>130.02857142857144</v>
      </c>
      <c r="L72" s="21">
        <f t="shared" si="108"/>
        <v>76.906174467150066</v>
      </c>
      <c r="M72" s="13" t="s">
        <v>630</v>
      </c>
      <c r="N72" s="7" t="s">
        <v>366</v>
      </c>
      <c r="O72" s="14" t="s">
        <v>367</v>
      </c>
      <c r="P72" s="7" t="s">
        <v>15</v>
      </c>
      <c r="Q72" s="5"/>
      <c r="R72" s="5"/>
      <c r="S72" s="5">
        <v>6</v>
      </c>
      <c r="T72" s="5">
        <v>1</v>
      </c>
      <c r="U72" s="9">
        <f t="shared" si="115"/>
        <v>4.9899999999999993</v>
      </c>
      <c r="V72" s="15">
        <f t="shared" si="116"/>
        <v>54.823115798725546</v>
      </c>
      <c r="W72" s="15">
        <v>7</v>
      </c>
      <c r="X72" s="47">
        <f t="shared" si="117"/>
        <v>1</v>
      </c>
      <c r="Y72" s="5"/>
      <c r="Z72" s="5"/>
      <c r="AA72" s="5"/>
      <c r="AB72" s="5"/>
      <c r="AC72" s="5"/>
      <c r="AD72" s="5"/>
      <c r="AE72" s="5"/>
      <c r="AF72" s="5"/>
      <c r="AG72" s="5"/>
    </row>
    <row r="73" spans="1:33" s="6" customFormat="1" ht="16" x14ac:dyDescent="0.2">
      <c r="A73" s="5" t="s">
        <v>173</v>
      </c>
      <c r="B73" s="5">
        <v>1</v>
      </c>
      <c r="C73" s="5" t="s">
        <v>122</v>
      </c>
      <c r="D73" s="5">
        <v>984.4</v>
      </c>
      <c r="E73" s="39" t="s">
        <v>441</v>
      </c>
      <c r="F73" s="17">
        <v>2</v>
      </c>
      <c r="G73" s="5">
        <v>597</v>
      </c>
      <c r="H73" s="9">
        <f t="shared" si="113"/>
        <v>60.646078829744013</v>
      </c>
      <c r="I73" s="5"/>
      <c r="J73" s="7">
        <v>8</v>
      </c>
      <c r="K73" s="21">
        <f t="shared" si="114"/>
        <v>123.05</v>
      </c>
      <c r="L73" s="21">
        <f t="shared" si="108"/>
        <v>81.26777732629013</v>
      </c>
      <c r="M73" s="13" t="s">
        <v>175</v>
      </c>
      <c r="N73" s="7" t="s">
        <v>174</v>
      </c>
      <c r="O73" s="14" t="s">
        <v>179</v>
      </c>
      <c r="P73" s="7" t="s">
        <v>15</v>
      </c>
      <c r="Q73" s="5"/>
      <c r="R73" s="5"/>
      <c r="S73" s="5">
        <v>7</v>
      </c>
      <c r="T73" s="5">
        <v>1</v>
      </c>
      <c r="U73" s="9">
        <f t="shared" si="115"/>
        <v>5.7299999999999995</v>
      </c>
      <c r="V73" s="15">
        <f t="shared" si="116"/>
        <v>58.208045509955298</v>
      </c>
      <c r="W73" s="15">
        <v>8</v>
      </c>
      <c r="X73" s="47">
        <f t="shared" si="117"/>
        <v>1</v>
      </c>
      <c r="Y73" s="5"/>
      <c r="Z73" s="5"/>
      <c r="AA73" s="5"/>
      <c r="AB73" s="5"/>
      <c r="AC73" s="5"/>
      <c r="AD73" s="5"/>
      <c r="AE73" s="5"/>
      <c r="AF73" s="5"/>
      <c r="AG73" s="5"/>
    </row>
    <row r="74" spans="1:33" s="6" customFormat="1" ht="17" x14ac:dyDescent="0.2">
      <c r="A74" s="5" t="s">
        <v>359</v>
      </c>
      <c r="B74" s="5">
        <v>1</v>
      </c>
      <c r="C74" s="5" t="s">
        <v>144</v>
      </c>
      <c r="D74" s="5">
        <v>994.9</v>
      </c>
      <c r="E74" s="49" t="s">
        <v>360</v>
      </c>
      <c r="F74" s="17">
        <v>2</v>
      </c>
      <c r="G74" s="5">
        <v>600.5</v>
      </c>
      <c r="H74" s="9">
        <f t="shared" si="113"/>
        <v>60.357824907025837</v>
      </c>
      <c r="I74" s="5"/>
      <c r="J74" s="7">
        <v>8</v>
      </c>
      <c r="K74" s="21">
        <f t="shared" si="114"/>
        <v>124.3625</v>
      </c>
      <c r="L74" s="21">
        <f t="shared" si="108"/>
        <v>80.410091466479045</v>
      </c>
      <c r="M74" s="13" t="s">
        <v>361</v>
      </c>
      <c r="N74" s="7" t="s">
        <v>28</v>
      </c>
      <c r="O74" s="14" t="s">
        <v>362</v>
      </c>
      <c r="P74" s="7" t="s">
        <v>15</v>
      </c>
      <c r="Q74" s="5"/>
      <c r="R74" s="5"/>
      <c r="S74" s="5">
        <v>8</v>
      </c>
      <c r="T74" s="5"/>
      <c r="U74" s="9">
        <f t="shared" si="115"/>
        <v>5.92</v>
      </c>
      <c r="V74" s="15">
        <f t="shared" si="116"/>
        <v>59.503467685194494</v>
      </c>
      <c r="W74" s="15">
        <v>8</v>
      </c>
      <c r="X74" s="47">
        <f t="shared" si="117"/>
        <v>1</v>
      </c>
      <c r="Y74" s="5"/>
      <c r="Z74" s="5"/>
      <c r="AA74" s="5"/>
      <c r="AB74" s="5"/>
      <c r="AC74" s="5"/>
      <c r="AD74" s="5"/>
      <c r="AE74" s="5"/>
      <c r="AF74" s="5"/>
      <c r="AG74" s="5"/>
    </row>
    <row r="75" spans="1:33" s="6" customFormat="1" ht="16" x14ac:dyDescent="0.2">
      <c r="A75" s="5" t="s">
        <v>188</v>
      </c>
      <c r="B75" s="5">
        <v>1</v>
      </c>
      <c r="C75" s="5" t="s">
        <v>122</v>
      </c>
      <c r="D75" s="5">
        <v>644</v>
      </c>
      <c r="E75" s="14" t="s">
        <v>224</v>
      </c>
      <c r="F75" s="17">
        <v>2</v>
      </c>
      <c r="G75" s="5">
        <v>468</v>
      </c>
      <c r="H75" s="43">
        <f t="shared" si="90"/>
        <v>72.67080745341616</v>
      </c>
      <c r="I75" s="5"/>
      <c r="J75" s="7">
        <v>6</v>
      </c>
      <c r="K75" s="22">
        <f t="shared" si="91"/>
        <v>107.33333333333333</v>
      </c>
      <c r="L75" s="22">
        <f t="shared" si="92"/>
        <v>93.16770186335404</v>
      </c>
      <c r="M75" s="13" t="s">
        <v>190</v>
      </c>
      <c r="N75" s="7" t="s">
        <v>28</v>
      </c>
      <c r="O75" s="14" t="s">
        <v>189</v>
      </c>
      <c r="P75" s="7" t="s">
        <v>15</v>
      </c>
      <c r="Q75" s="5"/>
      <c r="R75" s="5"/>
      <c r="S75" s="5">
        <v>6</v>
      </c>
      <c r="T75" s="5"/>
      <c r="U75" s="9">
        <f t="shared" si="115"/>
        <v>4.4399999999999995</v>
      </c>
      <c r="V75" s="44">
        <f t="shared" si="9"/>
        <v>68.944099378881987</v>
      </c>
      <c r="W75" s="15">
        <v>5</v>
      </c>
      <c r="X75" s="47">
        <f t="shared" si="10"/>
        <v>0.83333333333333337</v>
      </c>
      <c r="Y75" s="5"/>
      <c r="Z75" s="5"/>
      <c r="AA75" s="5"/>
      <c r="AB75" s="5"/>
      <c r="AC75" s="5"/>
      <c r="AD75" s="5"/>
      <c r="AE75" s="5"/>
      <c r="AF75" s="5"/>
      <c r="AG75" s="5"/>
    </row>
    <row r="76" spans="1:33" s="6" customFormat="1" ht="16" x14ac:dyDescent="0.2">
      <c r="A76" s="5" t="s">
        <v>199</v>
      </c>
      <c r="B76" s="5">
        <v>1</v>
      </c>
      <c r="C76" s="5" t="s">
        <v>122</v>
      </c>
      <c r="D76" s="5">
        <v>1005.6</v>
      </c>
      <c r="E76" s="14" t="s">
        <v>223</v>
      </c>
      <c r="F76" s="17">
        <v>2</v>
      </c>
      <c r="G76" s="5">
        <v>649</v>
      </c>
      <c r="H76" s="9">
        <f t="shared" ref="H76:H87" si="118">G76/D76*100</f>
        <v>64.538583929992043</v>
      </c>
      <c r="I76" s="5"/>
      <c r="J76" s="7">
        <v>8</v>
      </c>
      <c r="K76" s="21">
        <f t="shared" ref="K76:K87" si="119">D76/(I76+J76)</f>
        <v>125.7</v>
      </c>
      <c r="L76" s="21">
        <f t="shared" ref="L76:L87" si="120">(J76+I76)/D76*10000</f>
        <v>79.554494828957843</v>
      </c>
      <c r="M76" s="13">
        <v>82</v>
      </c>
      <c r="N76" s="7" t="s">
        <v>28</v>
      </c>
      <c r="O76" s="14" t="s">
        <v>134</v>
      </c>
      <c r="P76" s="7" t="s">
        <v>15</v>
      </c>
      <c r="Q76" s="5"/>
      <c r="R76" s="5"/>
      <c r="S76" s="5">
        <v>8</v>
      </c>
      <c r="T76" s="5"/>
      <c r="U76" s="9">
        <f t="shared" si="115"/>
        <v>5.92</v>
      </c>
      <c r="V76" s="15">
        <f t="shared" ref="V76:V87" si="121">U76/(D76/10000)</f>
        <v>58.870326173428801</v>
      </c>
      <c r="W76" s="15">
        <v>8</v>
      </c>
      <c r="X76" s="47">
        <f t="shared" ref="X76:X87" si="122">W76/(I76+J76)</f>
        <v>1</v>
      </c>
      <c r="Y76" s="5"/>
      <c r="Z76" s="5"/>
      <c r="AA76" s="5"/>
      <c r="AB76" s="5"/>
      <c r="AC76" s="5"/>
      <c r="AD76" s="5"/>
      <c r="AE76" s="5"/>
      <c r="AF76" s="5"/>
      <c r="AG76" s="5"/>
    </row>
    <row r="77" spans="1:33" s="6" customFormat="1" ht="16" x14ac:dyDescent="0.2">
      <c r="A77" s="42" t="s">
        <v>109</v>
      </c>
      <c r="B77" s="5">
        <v>1</v>
      </c>
      <c r="C77" s="5" t="s">
        <v>8</v>
      </c>
      <c r="D77" s="5">
        <v>1074</v>
      </c>
      <c r="E77" s="14" t="s">
        <v>238</v>
      </c>
      <c r="F77" s="17" t="s">
        <v>104</v>
      </c>
      <c r="G77" s="5">
        <v>605</v>
      </c>
      <c r="H77" s="9">
        <f t="shared" si="118"/>
        <v>56.331471135940411</v>
      </c>
      <c r="I77" s="5">
        <v>2</v>
      </c>
      <c r="J77" s="7">
        <v>4</v>
      </c>
      <c r="K77" s="21">
        <f t="shared" si="119"/>
        <v>179</v>
      </c>
      <c r="L77" s="21">
        <f t="shared" si="120"/>
        <v>55.865921787709496</v>
      </c>
      <c r="M77" s="7" t="s">
        <v>112</v>
      </c>
      <c r="N77" s="7" t="s">
        <v>110</v>
      </c>
      <c r="O77" s="14" t="s">
        <v>111</v>
      </c>
      <c r="P77" s="7" t="s">
        <v>15</v>
      </c>
      <c r="Q77" s="5"/>
      <c r="R77" s="5">
        <v>2</v>
      </c>
      <c r="S77" s="5">
        <v>4</v>
      </c>
      <c r="T77" s="5"/>
      <c r="U77" s="9">
        <f t="shared" si="115"/>
        <v>4.96</v>
      </c>
      <c r="V77" s="15">
        <f t="shared" si="121"/>
        <v>46.18249534450652</v>
      </c>
      <c r="W77" s="15">
        <v>6</v>
      </c>
      <c r="X77" s="47">
        <f t="shared" si="122"/>
        <v>1</v>
      </c>
      <c r="Y77" s="5"/>
      <c r="Z77" s="5"/>
      <c r="AA77" s="5"/>
      <c r="AB77" s="5"/>
      <c r="AC77" s="5"/>
      <c r="AD77" s="5"/>
      <c r="AE77" s="5"/>
      <c r="AF77" s="5"/>
      <c r="AG77" s="5"/>
    </row>
    <row r="78" spans="1:33" s="6" customFormat="1" ht="16" x14ac:dyDescent="0.2">
      <c r="A78" s="5" t="s">
        <v>182</v>
      </c>
      <c r="B78" s="5">
        <v>1</v>
      </c>
      <c r="C78" s="5" t="s">
        <v>122</v>
      </c>
      <c r="D78" s="5">
        <v>1008.5</v>
      </c>
      <c r="E78" s="14" t="s">
        <v>222</v>
      </c>
      <c r="F78" s="17">
        <v>2</v>
      </c>
      <c r="G78" s="5">
        <v>608.79999999999995</v>
      </c>
      <c r="H78" s="9">
        <f t="shared" si="118"/>
        <v>60.366881507188886</v>
      </c>
      <c r="I78" s="5"/>
      <c r="J78" s="7">
        <v>8</v>
      </c>
      <c r="K78" s="21">
        <f t="shared" si="119"/>
        <v>126.0625</v>
      </c>
      <c r="L78" s="21">
        <f t="shared" si="120"/>
        <v>79.325731284085265</v>
      </c>
      <c r="M78" s="13">
        <v>76.099999999999994</v>
      </c>
      <c r="N78" s="7" t="s">
        <v>28</v>
      </c>
      <c r="O78" s="14" t="s">
        <v>134</v>
      </c>
      <c r="P78" s="7" t="s">
        <v>15</v>
      </c>
      <c r="Q78" s="5"/>
      <c r="R78" s="5"/>
      <c r="S78" s="5">
        <v>8</v>
      </c>
      <c r="T78" s="5"/>
      <c r="U78" s="9">
        <f t="shared" si="115"/>
        <v>5.92</v>
      </c>
      <c r="V78" s="15">
        <f t="shared" si="121"/>
        <v>58.701041150223105</v>
      </c>
      <c r="W78" s="15">
        <v>8</v>
      </c>
      <c r="X78" s="47">
        <f t="shared" si="122"/>
        <v>1</v>
      </c>
      <c r="Y78" s="5"/>
      <c r="Z78" s="5"/>
      <c r="AA78" s="5"/>
      <c r="AB78" s="5"/>
      <c r="AC78" s="5"/>
      <c r="AD78" s="5"/>
      <c r="AE78" s="5"/>
      <c r="AF78" s="5"/>
      <c r="AG78" s="5"/>
    </row>
    <row r="79" spans="1:33" s="6" customFormat="1" ht="16" x14ac:dyDescent="0.2">
      <c r="A79" s="42" t="s">
        <v>177</v>
      </c>
      <c r="B79" s="5">
        <v>1</v>
      </c>
      <c r="C79" s="5" t="s">
        <v>122</v>
      </c>
      <c r="D79" s="5">
        <v>1012</v>
      </c>
      <c r="E79" s="41" t="s">
        <v>209</v>
      </c>
      <c r="F79" s="17">
        <v>2</v>
      </c>
      <c r="G79" s="5">
        <v>392</v>
      </c>
      <c r="H79" s="9">
        <f t="shared" si="118"/>
        <v>38.735177865612648</v>
      </c>
      <c r="I79" s="5">
        <v>1</v>
      </c>
      <c r="J79" s="7">
        <v>6</v>
      </c>
      <c r="K79" s="21">
        <f t="shared" si="119"/>
        <v>144.57142857142858</v>
      </c>
      <c r="L79" s="21">
        <f t="shared" si="120"/>
        <v>69.169960474308297</v>
      </c>
      <c r="M79" s="13" t="s">
        <v>181</v>
      </c>
      <c r="N79" s="7" t="s">
        <v>178</v>
      </c>
      <c r="O79" s="14" t="s">
        <v>180</v>
      </c>
      <c r="P79" s="7" t="s">
        <v>15</v>
      </c>
      <c r="Q79" s="5"/>
      <c r="R79" s="5"/>
      <c r="S79" s="5">
        <v>4</v>
      </c>
      <c r="T79" s="5">
        <v>2</v>
      </c>
      <c r="U79" s="9">
        <f t="shared" si="115"/>
        <v>4.0600000000000005</v>
      </c>
      <c r="V79" s="15">
        <f t="shared" si="121"/>
        <v>40.11857707509882</v>
      </c>
      <c r="W79" s="15">
        <v>5</v>
      </c>
      <c r="X79" s="47">
        <f t="shared" si="122"/>
        <v>0.7142857142857143</v>
      </c>
      <c r="Y79" s="5"/>
      <c r="Z79" s="5"/>
      <c r="AA79" s="5"/>
      <c r="AB79" s="5"/>
      <c r="AC79" s="5"/>
      <c r="AD79" s="5"/>
      <c r="AE79" s="5"/>
      <c r="AF79" s="5"/>
      <c r="AG79" s="5"/>
    </row>
    <row r="80" spans="1:33" s="6" customFormat="1" ht="17" x14ac:dyDescent="0.2">
      <c r="A80" s="5" t="s">
        <v>132</v>
      </c>
      <c r="B80" s="5">
        <v>1</v>
      </c>
      <c r="C80" s="5" t="s">
        <v>122</v>
      </c>
      <c r="D80" s="5">
        <v>1012</v>
      </c>
      <c r="E80" s="40" t="s">
        <v>216</v>
      </c>
      <c r="F80" s="17">
        <v>2</v>
      </c>
      <c r="G80" s="5">
        <v>621.6</v>
      </c>
      <c r="H80" s="9">
        <f t="shared" si="118"/>
        <v>61.422924901185773</v>
      </c>
      <c r="I80" s="5"/>
      <c r="J80" s="7">
        <v>8</v>
      </c>
      <c r="K80" s="21">
        <f t="shared" si="119"/>
        <v>126.5</v>
      </c>
      <c r="L80" s="21">
        <f t="shared" si="120"/>
        <v>79.051383399209485</v>
      </c>
      <c r="M80" s="13">
        <v>77.5</v>
      </c>
      <c r="N80" s="7" t="s">
        <v>28</v>
      </c>
      <c r="O80" s="14" t="s">
        <v>326</v>
      </c>
      <c r="P80" s="7" t="s">
        <v>15</v>
      </c>
      <c r="Q80" s="5"/>
      <c r="R80" s="5"/>
      <c r="S80" s="5">
        <v>8</v>
      </c>
      <c r="T80" s="5"/>
      <c r="U80" s="9">
        <f t="shared" si="115"/>
        <v>5.92</v>
      </c>
      <c r="V80" s="15">
        <f t="shared" si="121"/>
        <v>58.498023715415023</v>
      </c>
      <c r="W80" s="15">
        <v>8</v>
      </c>
      <c r="X80" s="47">
        <f t="shared" si="122"/>
        <v>1</v>
      </c>
      <c r="Y80" s="5"/>
      <c r="Z80" s="5"/>
      <c r="AA80" s="5"/>
      <c r="AB80" s="5"/>
      <c r="AC80" s="5"/>
      <c r="AD80" s="5"/>
      <c r="AE80" s="5"/>
      <c r="AF80" s="5"/>
      <c r="AG80" s="5"/>
    </row>
    <row r="81" spans="1:33" s="6" customFormat="1" ht="17" x14ac:dyDescent="0.2">
      <c r="A81" s="5" t="s">
        <v>135</v>
      </c>
      <c r="B81" s="5">
        <v>1</v>
      </c>
      <c r="C81" s="5" t="s">
        <v>122</v>
      </c>
      <c r="D81" s="5">
        <v>1012</v>
      </c>
      <c r="E81" s="40" t="s">
        <v>216</v>
      </c>
      <c r="F81" s="17">
        <v>2</v>
      </c>
      <c r="G81" s="5">
        <v>621.6</v>
      </c>
      <c r="H81" s="9">
        <f t="shared" si="118"/>
        <v>61.422924901185773</v>
      </c>
      <c r="I81" s="5"/>
      <c r="J81" s="7">
        <v>8</v>
      </c>
      <c r="K81" s="21">
        <f t="shared" si="119"/>
        <v>126.5</v>
      </c>
      <c r="L81" s="21">
        <f t="shared" si="120"/>
        <v>79.051383399209485</v>
      </c>
      <c r="M81" s="13">
        <v>77.5</v>
      </c>
      <c r="N81" s="7" t="s">
        <v>28</v>
      </c>
      <c r="O81" s="14" t="s">
        <v>134</v>
      </c>
      <c r="P81" s="7" t="s">
        <v>15</v>
      </c>
      <c r="Q81" s="5"/>
      <c r="R81" s="5"/>
      <c r="S81" s="5">
        <v>8</v>
      </c>
      <c r="T81" s="5"/>
      <c r="U81" s="9">
        <f t="shared" si="115"/>
        <v>5.92</v>
      </c>
      <c r="V81" s="15">
        <f t="shared" si="121"/>
        <v>58.498023715415023</v>
      </c>
      <c r="W81" s="15">
        <v>8</v>
      </c>
      <c r="X81" s="47">
        <f t="shared" si="122"/>
        <v>1</v>
      </c>
      <c r="Y81" s="5"/>
      <c r="Z81" s="5"/>
      <c r="AA81" s="5"/>
      <c r="AB81" s="5"/>
      <c r="AC81" s="5"/>
      <c r="AD81" s="5"/>
      <c r="AE81" s="5"/>
      <c r="AF81" s="5"/>
      <c r="AG81" s="5"/>
    </row>
    <row r="82" spans="1:33" s="6" customFormat="1" ht="17" x14ac:dyDescent="0.2">
      <c r="A82" s="4" t="s">
        <v>1</v>
      </c>
      <c r="B82" s="4">
        <v>1</v>
      </c>
      <c r="C82" s="4" t="s">
        <v>8</v>
      </c>
      <c r="D82" s="4">
        <v>1012</v>
      </c>
      <c r="E82" s="40" t="s">
        <v>216</v>
      </c>
      <c r="F82" s="67">
        <v>2</v>
      </c>
      <c r="G82" s="5">
        <v>703</v>
      </c>
      <c r="H82" s="9">
        <f t="shared" si="118"/>
        <v>69.466403162055329</v>
      </c>
      <c r="I82" s="5"/>
      <c r="J82" s="7">
        <v>6</v>
      </c>
      <c r="K82" s="21">
        <f t="shared" si="119"/>
        <v>168.66666666666666</v>
      </c>
      <c r="L82" s="21">
        <f t="shared" si="120"/>
        <v>59.28853754940711</v>
      </c>
      <c r="M82" s="7">
        <v>118</v>
      </c>
      <c r="N82" s="7" t="s">
        <v>28</v>
      </c>
      <c r="O82" s="14" t="s">
        <v>10</v>
      </c>
      <c r="P82" s="7" t="s">
        <v>12</v>
      </c>
      <c r="Q82" s="5"/>
      <c r="R82" s="5"/>
      <c r="S82" s="5">
        <v>6</v>
      </c>
      <c r="T82" s="5"/>
      <c r="U82" s="9">
        <f t="shared" si="115"/>
        <v>4.4399999999999995</v>
      </c>
      <c r="V82" s="15">
        <f t="shared" si="121"/>
        <v>43.873517786561258</v>
      </c>
      <c r="W82" s="15">
        <v>13</v>
      </c>
      <c r="X82" s="47">
        <f t="shared" si="122"/>
        <v>2.1666666666666665</v>
      </c>
      <c r="Y82" s="5"/>
      <c r="Z82" s="5"/>
      <c r="AA82" s="5"/>
      <c r="AB82" s="5"/>
      <c r="AC82" s="5"/>
      <c r="AD82" s="5"/>
      <c r="AE82" s="5"/>
      <c r="AF82" s="5"/>
      <c r="AG82" s="5"/>
    </row>
    <row r="83" spans="1:33" s="6" customFormat="1" ht="17" x14ac:dyDescent="0.2">
      <c r="A83" s="4" t="s">
        <v>2</v>
      </c>
      <c r="B83" s="4">
        <v>1</v>
      </c>
      <c r="C83" s="4" t="s">
        <v>8</v>
      </c>
      <c r="D83" s="4">
        <v>1012</v>
      </c>
      <c r="E83" s="40" t="s">
        <v>220</v>
      </c>
      <c r="F83" s="67">
        <v>2</v>
      </c>
      <c r="G83" s="5">
        <v>712</v>
      </c>
      <c r="H83" s="9">
        <f t="shared" si="118"/>
        <v>70.355731225296452</v>
      </c>
      <c r="I83" s="5"/>
      <c r="J83" s="7">
        <v>6</v>
      </c>
      <c r="K83" s="21">
        <f t="shared" si="119"/>
        <v>168.66666666666666</v>
      </c>
      <c r="L83" s="21">
        <f t="shared" si="120"/>
        <v>59.28853754940711</v>
      </c>
      <c r="M83" s="7">
        <v>118</v>
      </c>
      <c r="N83" s="7" t="s">
        <v>28</v>
      </c>
      <c r="O83" s="14" t="s">
        <v>10</v>
      </c>
      <c r="P83" s="7" t="s">
        <v>12</v>
      </c>
      <c r="Q83" s="5"/>
      <c r="R83" s="5"/>
      <c r="S83" s="5">
        <v>6</v>
      </c>
      <c r="T83" s="5"/>
      <c r="U83" s="9">
        <f t="shared" si="115"/>
        <v>4.4399999999999995</v>
      </c>
      <c r="V83" s="15">
        <f t="shared" si="121"/>
        <v>43.873517786561258</v>
      </c>
      <c r="W83" s="15">
        <v>13</v>
      </c>
      <c r="X83" s="47">
        <f t="shared" si="122"/>
        <v>2.1666666666666665</v>
      </c>
      <c r="Y83" s="5"/>
      <c r="Z83" s="5"/>
      <c r="AA83" s="5"/>
      <c r="AB83" s="5"/>
      <c r="AC83" s="5"/>
      <c r="AD83" s="5"/>
      <c r="AE83" s="5"/>
      <c r="AF83" s="5"/>
      <c r="AG83" s="5"/>
    </row>
    <row r="84" spans="1:33" s="6" customFormat="1" ht="16" x14ac:dyDescent="0.2">
      <c r="A84" s="37" t="s">
        <v>628</v>
      </c>
      <c r="B84" s="61">
        <v>1</v>
      </c>
      <c r="C84" s="5" t="s">
        <v>122</v>
      </c>
      <c r="D84" s="5">
        <v>1049.4000000000001</v>
      </c>
      <c r="E84" s="14" t="s">
        <v>629</v>
      </c>
      <c r="F84" s="17">
        <v>2</v>
      </c>
      <c r="G84" s="5">
        <v>429.5</v>
      </c>
      <c r="H84" s="9">
        <f>G84/D84*100</f>
        <v>40.928149418715456</v>
      </c>
      <c r="I84" s="5"/>
      <c r="J84" s="7">
        <v>9</v>
      </c>
      <c r="K84" s="21">
        <f>D84/(I84+J84)</f>
        <v>116.60000000000001</v>
      </c>
      <c r="L84" s="21">
        <f>(J84+I84)/D84*10000</f>
        <v>85.763293310463112</v>
      </c>
      <c r="M84" s="13" t="s">
        <v>626</v>
      </c>
      <c r="N84" s="7" t="s">
        <v>110</v>
      </c>
      <c r="O84" s="14" t="s">
        <v>643</v>
      </c>
      <c r="P84" s="7" t="s">
        <v>569</v>
      </c>
      <c r="Q84" s="5"/>
      <c r="R84" s="5"/>
      <c r="S84" s="5">
        <v>8</v>
      </c>
      <c r="T84" s="5">
        <v>1</v>
      </c>
      <c r="U84" s="9">
        <f>(Q84*$Z$2)+(R84)+(S84*$Z$4)+(T84*$Z$8)</f>
        <v>6.47</v>
      </c>
      <c r="V84" s="15">
        <f>U84/(D84/10000)</f>
        <v>61.654278635410705</v>
      </c>
      <c r="W84" s="15">
        <v>8</v>
      </c>
      <c r="X84" s="47">
        <f>W84/(I84+J84)</f>
        <v>0.88888888888888884</v>
      </c>
      <c r="Y84" s="5"/>
      <c r="Z84" s="5"/>
      <c r="AA84" s="5"/>
      <c r="AB84" s="5"/>
      <c r="AC84" s="5"/>
      <c r="AD84" s="5"/>
      <c r="AE84" s="5"/>
      <c r="AF84" s="5"/>
      <c r="AG84" s="5"/>
    </row>
    <row r="85" spans="1:33" s="6" customFormat="1" ht="16" x14ac:dyDescent="0.2">
      <c r="A85" s="42" t="s">
        <v>318</v>
      </c>
      <c r="B85" s="5">
        <v>1</v>
      </c>
      <c r="C85" s="5" t="s">
        <v>122</v>
      </c>
      <c r="D85" s="5">
        <v>1067.3</v>
      </c>
      <c r="E85" s="14" t="s">
        <v>319</v>
      </c>
      <c r="F85" s="17" t="s">
        <v>169</v>
      </c>
      <c r="G85" s="5">
        <v>950.4</v>
      </c>
      <c r="H85" s="9">
        <f t="shared" si="118"/>
        <v>89.04712826759112</v>
      </c>
      <c r="I85" s="5">
        <v>7</v>
      </c>
      <c r="J85" s="7">
        <v>6</v>
      </c>
      <c r="K85" s="21">
        <f t="shared" si="119"/>
        <v>82.1</v>
      </c>
      <c r="L85" s="21">
        <f t="shared" si="120"/>
        <v>121.80267965895251</v>
      </c>
      <c r="M85" s="13" t="s">
        <v>320</v>
      </c>
      <c r="N85" s="7" t="s">
        <v>28</v>
      </c>
      <c r="O85" s="14" t="s">
        <v>134</v>
      </c>
      <c r="P85" s="7" t="s">
        <v>15</v>
      </c>
      <c r="Q85" s="5"/>
      <c r="R85" s="5">
        <v>1</v>
      </c>
      <c r="S85" s="5">
        <v>8</v>
      </c>
      <c r="T85" s="5">
        <v>4</v>
      </c>
      <c r="U85" s="9">
        <f t="shared" si="115"/>
        <v>9.120000000000001</v>
      </c>
      <c r="V85" s="15">
        <f t="shared" si="121"/>
        <v>85.449264499203608</v>
      </c>
      <c r="W85" s="15">
        <v>13</v>
      </c>
      <c r="X85" s="47">
        <f t="shared" si="122"/>
        <v>1</v>
      </c>
      <c r="Y85" s="5"/>
      <c r="Z85" s="5"/>
      <c r="AA85" s="5"/>
      <c r="AB85" s="5"/>
      <c r="AC85" s="5"/>
      <c r="AD85" s="5"/>
      <c r="AE85" s="5"/>
      <c r="AF85" s="5"/>
      <c r="AG85" s="5"/>
    </row>
    <row r="86" spans="1:33" s="6" customFormat="1" ht="17" x14ac:dyDescent="0.2">
      <c r="A86" s="5" t="s">
        <v>294</v>
      </c>
      <c r="B86" s="5">
        <v>1</v>
      </c>
      <c r="C86" s="5" t="s">
        <v>122</v>
      </c>
      <c r="D86" s="5">
        <v>1096</v>
      </c>
      <c r="E86" s="49" t="s">
        <v>295</v>
      </c>
      <c r="F86" s="17">
        <v>2</v>
      </c>
      <c r="G86" s="5">
        <v>715.7</v>
      </c>
      <c r="H86" s="9">
        <f t="shared" si="118"/>
        <v>65.301094890510953</v>
      </c>
      <c r="I86" s="5"/>
      <c r="J86" s="7">
        <v>9</v>
      </c>
      <c r="K86" s="21">
        <f t="shared" si="119"/>
        <v>121.77777777777777</v>
      </c>
      <c r="L86" s="21">
        <f t="shared" si="120"/>
        <v>82.116788321167888</v>
      </c>
      <c r="M86" s="13" t="s">
        <v>296</v>
      </c>
      <c r="N86" s="7" t="s">
        <v>28</v>
      </c>
      <c r="O86" s="14" t="s">
        <v>297</v>
      </c>
      <c r="P86" s="7" t="s">
        <v>15</v>
      </c>
      <c r="Q86" s="5"/>
      <c r="R86" s="5"/>
      <c r="S86" s="5">
        <v>9</v>
      </c>
      <c r="T86" s="5"/>
      <c r="U86" s="9">
        <f t="shared" si="115"/>
        <v>6.66</v>
      </c>
      <c r="V86" s="15">
        <f t="shared" si="121"/>
        <v>60.76642335766423</v>
      </c>
      <c r="W86" s="15">
        <v>8</v>
      </c>
      <c r="X86" s="47">
        <f t="shared" si="122"/>
        <v>0.88888888888888884</v>
      </c>
      <c r="Y86" s="5"/>
      <c r="Z86" s="5"/>
      <c r="AA86" s="5"/>
      <c r="AB86" s="5"/>
      <c r="AC86" s="5"/>
      <c r="AD86" s="5"/>
      <c r="AE86" s="5"/>
      <c r="AF86" s="5"/>
      <c r="AG86" s="5"/>
    </row>
    <row r="87" spans="1:33" s="6" customFormat="1" ht="16" x14ac:dyDescent="0.2">
      <c r="A87" s="5" t="s">
        <v>165</v>
      </c>
      <c r="B87" s="5">
        <v>1</v>
      </c>
      <c r="C87" s="5" t="s">
        <v>122</v>
      </c>
      <c r="D87" s="5">
        <v>1124</v>
      </c>
      <c r="E87" s="14" t="s">
        <v>215</v>
      </c>
      <c r="F87" s="17">
        <v>2</v>
      </c>
      <c r="G87" s="5">
        <v>700</v>
      </c>
      <c r="H87" s="9">
        <f t="shared" si="118"/>
        <v>62.277580071174377</v>
      </c>
      <c r="I87" s="5"/>
      <c r="J87" s="7">
        <v>9</v>
      </c>
      <c r="K87" s="21">
        <f t="shared" si="119"/>
        <v>124.88888888888889</v>
      </c>
      <c r="L87" s="21">
        <f t="shared" si="120"/>
        <v>80.071174377224196</v>
      </c>
      <c r="M87" s="13" t="s">
        <v>166</v>
      </c>
      <c r="N87" s="7" t="s">
        <v>167</v>
      </c>
      <c r="O87" s="14" t="s">
        <v>274</v>
      </c>
      <c r="P87" s="7" t="s">
        <v>15</v>
      </c>
      <c r="Q87" s="5"/>
      <c r="R87" s="5"/>
      <c r="S87" s="5">
        <v>8</v>
      </c>
      <c r="T87" s="5">
        <v>1</v>
      </c>
      <c r="U87" s="9">
        <f t="shared" si="115"/>
        <v>6.47</v>
      </c>
      <c r="V87" s="15">
        <f t="shared" si="121"/>
        <v>57.562277580071175</v>
      </c>
      <c r="W87" s="15">
        <v>8</v>
      </c>
      <c r="X87" s="47">
        <f t="shared" si="122"/>
        <v>0.88888888888888884</v>
      </c>
      <c r="Y87" s="5"/>
      <c r="Z87" s="5"/>
      <c r="AA87" s="5"/>
      <c r="AB87" s="5"/>
      <c r="AC87" s="5"/>
      <c r="AD87" s="5"/>
      <c r="AE87" s="5"/>
      <c r="AF87" s="5"/>
      <c r="AG87" s="5"/>
    </row>
    <row r="88" spans="1:33" s="6" customFormat="1" ht="16" x14ac:dyDescent="0.2">
      <c r="A88" s="42" t="s">
        <v>394</v>
      </c>
      <c r="B88" s="5">
        <v>1</v>
      </c>
      <c r="C88" s="5" t="s">
        <v>122</v>
      </c>
      <c r="D88" s="5">
        <v>1416</v>
      </c>
      <c r="E88" s="14" t="s">
        <v>209</v>
      </c>
      <c r="F88" s="17">
        <v>2</v>
      </c>
      <c r="G88" s="5">
        <v>173</v>
      </c>
      <c r="H88" s="9">
        <f t="shared" ref="H88" si="123">G88/D88*100</f>
        <v>12.217514124293785</v>
      </c>
      <c r="I88" s="5">
        <v>8</v>
      </c>
      <c r="J88" s="7">
        <v>2</v>
      </c>
      <c r="K88" s="21">
        <f t="shared" ref="K88" si="124">D88/(I88+J88)</f>
        <v>141.6</v>
      </c>
      <c r="L88" s="21">
        <f t="shared" ref="L88" si="125">(J88+I88)/D88*10000</f>
        <v>70.621468926553675</v>
      </c>
      <c r="M88" s="13" t="s">
        <v>181</v>
      </c>
      <c r="N88" s="7" t="s">
        <v>395</v>
      </c>
      <c r="O88" s="14" t="s">
        <v>396</v>
      </c>
      <c r="P88" s="7" t="s">
        <v>15</v>
      </c>
      <c r="Q88" s="5"/>
      <c r="R88" s="5"/>
      <c r="S88" s="5">
        <v>2</v>
      </c>
      <c r="T88" s="5"/>
      <c r="U88" s="9">
        <f t="shared" si="115"/>
        <v>1.48</v>
      </c>
      <c r="V88" s="15">
        <f t="shared" ref="V88" si="126">U88/(D88/10000)</f>
        <v>10.451977401129943</v>
      </c>
      <c r="W88" s="15">
        <v>2</v>
      </c>
      <c r="X88" s="47">
        <f t="shared" ref="X88" si="127">W88/(I88+J88)</f>
        <v>0.2</v>
      </c>
      <c r="Y88" s="5"/>
      <c r="Z88" s="5"/>
      <c r="AA88" s="5"/>
      <c r="AB88" s="5"/>
      <c r="AC88" s="5"/>
      <c r="AD88" s="5"/>
      <c r="AE88" s="5"/>
      <c r="AF88" s="5"/>
      <c r="AG88" s="5"/>
    </row>
    <row r="89" spans="1:33" s="6" customFormat="1" ht="16" x14ac:dyDescent="0.2">
      <c r="A89" s="5" t="s">
        <v>133</v>
      </c>
      <c r="B89" s="5">
        <v>1</v>
      </c>
      <c r="C89" s="5" t="s">
        <v>122</v>
      </c>
      <c r="D89" s="5">
        <v>1489</v>
      </c>
      <c r="E89" s="14" t="s">
        <v>221</v>
      </c>
      <c r="F89" s="17">
        <v>2</v>
      </c>
      <c r="G89" s="5">
        <v>932</v>
      </c>
      <c r="H89" s="9">
        <f t="shared" ref="H89:H97" si="128">G89/D89*100</f>
        <v>62.592343854936196</v>
      </c>
      <c r="I89" s="5"/>
      <c r="J89" s="7">
        <v>12</v>
      </c>
      <c r="K89" s="21">
        <f t="shared" ref="K89:K97" si="129">D89/(I89+J89)</f>
        <v>124.08333333333333</v>
      </c>
      <c r="L89" s="21">
        <f t="shared" ref="L89:L97" si="130">(J89+I89)/D89*10000</f>
        <v>80.591000671591672</v>
      </c>
      <c r="M89" s="13">
        <v>77.7</v>
      </c>
      <c r="N89" s="7" t="s">
        <v>28</v>
      </c>
      <c r="O89" s="14" t="s">
        <v>134</v>
      </c>
      <c r="P89" s="7" t="s">
        <v>15</v>
      </c>
      <c r="Q89" s="5"/>
      <c r="R89" s="5"/>
      <c r="S89" s="5">
        <v>12</v>
      </c>
      <c r="T89" s="5"/>
      <c r="U89" s="9">
        <f t="shared" si="115"/>
        <v>8.879999999999999</v>
      </c>
      <c r="V89" s="15">
        <f t="shared" ref="V89:V97" si="131">U89/(D89/10000)</f>
        <v>59.637340496977828</v>
      </c>
      <c r="W89" s="15">
        <v>12</v>
      </c>
      <c r="X89" s="47">
        <f t="shared" ref="X89:X97" si="132">W89/(I89+J89)</f>
        <v>1</v>
      </c>
      <c r="Y89" s="5"/>
      <c r="Z89" s="5"/>
      <c r="AA89" s="5"/>
      <c r="AB89" s="5"/>
      <c r="AC89" s="5"/>
      <c r="AD89" s="5"/>
      <c r="AE89" s="5"/>
      <c r="AF89" s="5"/>
      <c r="AG89" s="5"/>
    </row>
    <row r="90" spans="1:33" s="6" customFormat="1" ht="16" x14ac:dyDescent="0.2">
      <c r="A90" s="5" t="s">
        <v>426</v>
      </c>
      <c r="B90" s="5">
        <v>1</v>
      </c>
      <c r="C90" s="5" t="s">
        <v>144</v>
      </c>
      <c r="D90" s="5">
        <v>1700</v>
      </c>
      <c r="E90" s="14" t="s">
        <v>427</v>
      </c>
      <c r="F90" s="17">
        <v>2</v>
      </c>
      <c r="G90" s="5">
        <v>1098</v>
      </c>
      <c r="H90" s="9">
        <f t="shared" si="128"/>
        <v>64.588235294117652</v>
      </c>
      <c r="I90" s="5"/>
      <c r="J90" s="7">
        <v>13</v>
      </c>
      <c r="K90" s="21">
        <f t="shared" si="129"/>
        <v>130.76923076923077</v>
      </c>
      <c r="L90" s="21">
        <f t="shared" si="130"/>
        <v>76.470588235294116</v>
      </c>
      <c r="M90" s="13" t="s">
        <v>428</v>
      </c>
      <c r="N90" s="7" t="s">
        <v>28</v>
      </c>
      <c r="O90" s="14" t="s">
        <v>429</v>
      </c>
      <c r="P90" s="7" t="s">
        <v>15</v>
      </c>
      <c r="Q90" s="5"/>
      <c r="R90" s="5"/>
      <c r="S90" s="5">
        <v>14</v>
      </c>
      <c r="T90" s="5"/>
      <c r="U90" s="9">
        <f t="shared" si="115"/>
        <v>10.36</v>
      </c>
      <c r="V90" s="15">
        <f t="shared" si="131"/>
        <v>60.941176470588225</v>
      </c>
      <c r="W90" s="15">
        <v>14</v>
      </c>
      <c r="X90" s="47">
        <f t="shared" si="132"/>
        <v>1.0769230769230769</v>
      </c>
      <c r="Y90" s="5"/>
      <c r="Z90" s="5"/>
      <c r="AA90" s="5"/>
      <c r="AB90" s="5"/>
      <c r="AC90" s="5"/>
      <c r="AD90" s="5"/>
      <c r="AE90" s="5"/>
      <c r="AF90" s="5"/>
      <c r="AG90" s="5"/>
    </row>
    <row r="91" spans="1:33" s="6" customFormat="1" ht="16" x14ac:dyDescent="0.2">
      <c r="A91" s="5" t="s">
        <v>480</v>
      </c>
      <c r="B91" s="5">
        <v>1</v>
      </c>
      <c r="C91" s="5" t="s">
        <v>122</v>
      </c>
      <c r="D91" s="5">
        <v>2018</v>
      </c>
      <c r="E91" s="14" t="s">
        <v>481</v>
      </c>
      <c r="F91" s="17">
        <v>2</v>
      </c>
      <c r="G91" s="5">
        <v>1218</v>
      </c>
      <c r="H91" s="9">
        <f t="shared" si="128"/>
        <v>60.356788899900891</v>
      </c>
      <c r="I91" s="5"/>
      <c r="J91" s="7">
        <v>15</v>
      </c>
      <c r="K91" s="21">
        <f t="shared" si="129"/>
        <v>134.53333333333333</v>
      </c>
      <c r="L91" s="21">
        <f t="shared" si="130"/>
        <v>74.331020812685821</v>
      </c>
      <c r="M91" s="13" t="s">
        <v>483</v>
      </c>
      <c r="N91" s="7" t="s">
        <v>28</v>
      </c>
      <c r="O91" s="14" t="s">
        <v>482</v>
      </c>
      <c r="P91" s="7" t="s">
        <v>510</v>
      </c>
      <c r="Q91" s="5"/>
      <c r="R91" s="5"/>
      <c r="S91" s="5">
        <v>15</v>
      </c>
      <c r="T91" s="5"/>
      <c r="U91" s="9">
        <f t="shared" si="115"/>
        <v>11.1</v>
      </c>
      <c r="V91" s="15">
        <f t="shared" si="131"/>
        <v>55.004955401387505</v>
      </c>
      <c r="W91" s="15">
        <v>13</v>
      </c>
      <c r="X91" s="47">
        <f t="shared" si="132"/>
        <v>0.8666666666666667</v>
      </c>
      <c r="Y91" s="5"/>
      <c r="Z91" s="5"/>
      <c r="AA91" s="5"/>
      <c r="AB91" s="5"/>
      <c r="AC91" s="5"/>
      <c r="AD91" s="5"/>
      <c r="AE91" s="5"/>
      <c r="AF91" s="5"/>
      <c r="AG91" s="5"/>
    </row>
    <row r="92" spans="1:33" s="6" customFormat="1" ht="16" x14ac:dyDescent="0.2">
      <c r="A92" s="29" t="s">
        <v>442</v>
      </c>
      <c r="B92" s="5">
        <v>1</v>
      </c>
      <c r="C92" s="5" t="s">
        <v>335</v>
      </c>
      <c r="D92" s="5">
        <v>2024</v>
      </c>
      <c r="E92" s="14" t="s">
        <v>443</v>
      </c>
      <c r="F92" s="17">
        <v>2</v>
      </c>
      <c r="G92" s="5">
        <v>663.2</v>
      </c>
      <c r="H92" s="9">
        <f t="shared" si="128"/>
        <v>32.766798418972328</v>
      </c>
      <c r="I92" s="5"/>
      <c r="J92" s="7">
        <v>8</v>
      </c>
      <c r="K92" s="21">
        <f t="shared" si="129"/>
        <v>253</v>
      </c>
      <c r="L92" s="21">
        <f t="shared" si="130"/>
        <v>39.525691699604742</v>
      </c>
      <c r="M92" s="13" t="s">
        <v>444</v>
      </c>
      <c r="N92" s="7" t="s">
        <v>28</v>
      </c>
      <c r="O92" s="14" t="s">
        <v>445</v>
      </c>
      <c r="P92" s="7" t="s">
        <v>15</v>
      </c>
      <c r="Q92" s="5"/>
      <c r="R92" s="5"/>
      <c r="S92" s="5">
        <v>8</v>
      </c>
      <c r="T92" s="5"/>
      <c r="U92" s="9">
        <f t="shared" si="115"/>
        <v>5.92</v>
      </c>
      <c r="V92" s="15">
        <f t="shared" si="131"/>
        <v>29.249011857707512</v>
      </c>
      <c r="W92" s="15">
        <v>8</v>
      </c>
      <c r="X92" s="47">
        <f t="shared" si="132"/>
        <v>1</v>
      </c>
      <c r="Y92" s="5"/>
      <c r="Z92" s="5"/>
      <c r="AA92" s="5"/>
      <c r="AB92" s="5"/>
      <c r="AC92" s="5"/>
      <c r="AD92" s="5"/>
      <c r="AE92" s="5"/>
      <c r="AF92" s="5"/>
      <c r="AG92" s="5"/>
    </row>
    <row r="93" spans="1:33" s="6" customFormat="1" ht="16" x14ac:dyDescent="0.2">
      <c r="A93" s="37" t="s">
        <v>600</v>
      </c>
      <c r="B93" s="5">
        <v>1</v>
      </c>
      <c r="C93" s="5" t="s">
        <v>122</v>
      </c>
      <c r="D93" s="5">
        <v>2458</v>
      </c>
      <c r="E93" s="14" t="s">
        <v>602</v>
      </c>
      <c r="F93" s="17">
        <v>2</v>
      </c>
      <c r="G93" s="5">
        <v>1610</v>
      </c>
      <c r="H93" s="9">
        <f>G93/D93*100</f>
        <v>65.500406834825071</v>
      </c>
      <c r="I93" s="5"/>
      <c r="J93" s="7">
        <v>22</v>
      </c>
      <c r="K93" s="21">
        <f>D93/(I93+J93)</f>
        <v>111.72727272727273</v>
      </c>
      <c r="L93" s="21">
        <f>(J93+I93)/D93*10000</f>
        <v>89.503661513425541</v>
      </c>
      <c r="M93" s="13" t="s">
        <v>603</v>
      </c>
      <c r="N93" s="7" t="s">
        <v>110</v>
      </c>
      <c r="O93" s="14" t="s">
        <v>601</v>
      </c>
      <c r="P93" s="7" t="s">
        <v>15</v>
      </c>
      <c r="Q93" s="5"/>
      <c r="R93" s="5"/>
      <c r="S93" s="5">
        <v>20</v>
      </c>
      <c r="T93" s="5">
        <v>2</v>
      </c>
      <c r="U93" s="9">
        <f>(Q93*$Z$2)+(R93)+(S93*$Z$4)+(T93*$Z$8)</f>
        <v>15.9</v>
      </c>
      <c r="V93" s="44">
        <f>U93/(D93/10000)</f>
        <v>64.68673718470302</v>
      </c>
      <c r="W93" s="15">
        <v>22</v>
      </c>
      <c r="X93" s="48">
        <f>W93/(I93+J93)</f>
        <v>1</v>
      </c>
      <c r="Y93" s="5"/>
      <c r="Z93" s="5"/>
      <c r="AA93" s="5"/>
      <c r="AB93" s="5"/>
      <c r="AC93" s="5"/>
      <c r="AD93" s="5"/>
      <c r="AE93" s="5"/>
      <c r="AF93" s="5"/>
      <c r="AG93" s="5"/>
    </row>
    <row r="94" spans="1:33" s="6" customFormat="1" ht="16" x14ac:dyDescent="0.2">
      <c r="A94" s="42" t="s">
        <v>66</v>
      </c>
      <c r="B94" s="5">
        <v>1</v>
      </c>
      <c r="C94" s="5" t="s">
        <v>9</v>
      </c>
      <c r="D94" s="5">
        <v>3186</v>
      </c>
      <c r="E94" s="14" t="s">
        <v>219</v>
      </c>
      <c r="F94" s="17">
        <v>2</v>
      </c>
      <c r="G94" s="5">
        <v>2257</v>
      </c>
      <c r="H94" s="9">
        <f t="shared" si="128"/>
        <v>70.841180163214062</v>
      </c>
      <c r="I94" s="5">
        <v>8</v>
      </c>
      <c r="J94" s="7">
        <v>12</v>
      </c>
      <c r="K94" s="21">
        <f t="shared" si="129"/>
        <v>159.30000000000001</v>
      </c>
      <c r="L94" s="21">
        <f t="shared" si="130"/>
        <v>62.774639045825481</v>
      </c>
      <c r="M94" s="7" t="s">
        <v>67</v>
      </c>
      <c r="N94" s="7" t="s">
        <v>28</v>
      </c>
      <c r="O94" s="14" t="s">
        <v>68</v>
      </c>
      <c r="P94" s="7" t="s">
        <v>12</v>
      </c>
      <c r="Q94" s="5"/>
      <c r="R94" s="5">
        <v>8</v>
      </c>
      <c r="S94" s="5">
        <v>12</v>
      </c>
      <c r="T94" s="5"/>
      <c r="U94" s="43">
        <f t="shared" si="115"/>
        <v>16.88</v>
      </c>
      <c r="V94" s="15">
        <f t="shared" si="131"/>
        <v>52.981795354676706</v>
      </c>
      <c r="W94" s="15">
        <v>23</v>
      </c>
      <c r="X94" s="47">
        <f t="shared" si="132"/>
        <v>1.1499999999999999</v>
      </c>
      <c r="Y94" s="5"/>
      <c r="Z94" s="5"/>
      <c r="AA94" s="5"/>
      <c r="AB94" s="5"/>
      <c r="AC94" s="5"/>
      <c r="AD94" s="5"/>
      <c r="AE94" s="5"/>
      <c r="AF94" s="5"/>
      <c r="AG94" s="5"/>
    </row>
    <row r="95" spans="1:33" s="35" customFormat="1" ht="17" x14ac:dyDescent="0.2">
      <c r="A95" s="24" t="s">
        <v>280</v>
      </c>
      <c r="B95" s="24">
        <v>1</v>
      </c>
      <c r="C95" s="24" t="s">
        <v>471</v>
      </c>
      <c r="D95" s="24">
        <v>4456</v>
      </c>
      <c r="E95" s="54" t="s">
        <v>284</v>
      </c>
      <c r="F95" s="66">
        <v>2</v>
      </c>
      <c r="G95" s="24">
        <v>2718</v>
      </c>
      <c r="H95" s="30">
        <f t="shared" si="128"/>
        <v>60.996409335727108</v>
      </c>
      <c r="I95" s="24"/>
      <c r="J95" s="55">
        <v>37</v>
      </c>
      <c r="K95" s="36">
        <f t="shared" si="129"/>
        <v>120.43243243243244</v>
      </c>
      <c r="L95" s="36">
        <f t="shared" si="130"/>
        <v>83.034111310592451</v>
      </c>
      <c r="M95" s="34" t="s">
        <v>283</v>
      </c>
      <c r="N95" s="31" t="s">
        <v>281</v>
      </c>
      <c r="O95" s="32" t="s">
        <v>282</v>
      </c>
      <c r="P95" s="31" t="s">
        <v>15</v>
      </c>
      <c r="Q95" s="24">
        <v>1</v>
      </c>
      <c r="R95" s="24"/>
      <c r="S95" s="24">
        <v>28</v>
      </c>
      <c r="T95" s="24">
        <v>8</v>
      </c>
      <c r="U95" s="56">
        <f t="shared" si="115"/>
        <v>26.6</v>
      </c>
      <c r="V95" s="33">
        <f t="shared" si="131"/>
        <v>59.694793536804312</v>
      </c>
      <c r="W95" s="33">
        <v>32</v>
      </c>
      <c r="X95" s="50">
        <f t="shared" si="132"/>
        <v>0.86486486486486491</v>
      </c>
      <c r="Y95" s="24"/>
      <c r="Z95" s="24"/>
      <c r="AA95" s="24"/>
      <c r="AB95" s="24"/>
      <c r="AC95" s="24"/>
      <c r="AD95" s="24"/>
      <c r="AE95" s="24"/>
      <c r="AF95" s="24"/>
      <c r="AG95" s="24"/>
    </row>
    <row r="96" spans="1:33" s="6" customFormat="1" ht="16" x14ac:dyDescent="0.2">
      <c r="A96" s="29" t="s">
        <v>377</v>
      </c>
      <c r="B96" s="5">
        <v>1</v>
      </c>
      <c r="C96" s="5" t="s">
        <v>144</v>
      </c>
      <c r="D96" s="5">
        <v>738.5</v>
      </c>
      <c r="E96" s="14" t="s">
        <v>378</v>
      </c>
      <c r="F96" s="17">
        <v>2</v>
      </c>
      <c r="G96" s="5">
        <v>594.70000000000005</v>
      </c>
      <c r="H96" s="9">
        <f t="shared" si="128"/>
        <v>80.52809749492215</v>
      </c>
      <c r="I96" s="5"/>
      <c r="J96" s="7">
        <v>4</v>
      </c>
      <c r="K96" s="21">
        <f t="shared" si="129"/>
        <v>184.625</v>
      </c>
      <c r="L96" s="21">
        <f t="shared" si="130"/>
        <v>54.163845633039941</v>
      </c>
      <c r="M96" s="13" t="s">
        <v>379</v>
      </c>
      <c r="N96" s="7" t="s">
        <v>371</v>
      </c>
      <c r="O96" s="14" t="s">
        <v>380</v>
      </c>
      <c r="P96" s="7" t="s">
        <v>14</v>
      </c>
      <c r="Q96" s="5"/>
      <c r="R96" s="5">
        <v>3</v>
      </c>
      <c r="S96" s="5">
        <v>1</v>
      </c>
      <c r="T96" s="5"/>
      <c r="U96" s="9">
        <f t="shared" si="115"/>
        <v>3.74</v>
      </c>
      <c r="V96" s="15">
        <f t="shared" si="131"/>
        <v>50.643195666892353</v>
      </c>
      <c r="W96" s="15">
        <v>7</v>
      </c>
      <c r="X96" s="47">
        <f t="shared" si="132"/>
        <v>1.75</v>
      </c>
      <c r="Y96" s="5"/>
      <c r="Z96" s="5"/>
      <c r="AA96" s="5"/>
      <c r="AB96" s="5"/>
      <c r="AC96" s="5"/>
      <c r="AD96" s="5"/>
      <c r="AE96" s="5"/>
      <c r="AF96" s="5"/>
      <c r="AG96" s="5"/>
    </row>
    <row r="97" spans="1:33" s="6" customFormat="1" ht="16" x14ac:dyDescent="0.2">
      <c r="A97" s="5" t="s">
        <v>368</v>
      </c>
      <c r="B97" s="5">
        <v>1</v>
      </c>
      <c r="C97" s="5" t="s">
        <v>122</v>
      </c>
      <c r="D97" s="5">
        <v>505.3</v>
      </c>
      <c r="E97" s="14" t="s">
        <v>369</v>
      </c>
      <c r="F97" s="17">
        <v>2</v>
      </c>
      <c r="G97" s="5">
        <v>449</v>
      </c>
      <c r="H97" s="9">
        <f t="shared" si="128"/>
        <v>88.858104096576284</v>
      </c>
      <c r="I97" s="5"/>
      <c r="J97" s="7">
        <v>4</v>
      </c>
      <c r="K97" s="21">
        <f t="shared" si="129"/>
        <v>126.325</v>
      </c>
      <c r="L97" s="21">
        <f t="shared" si="130"/>
        <v>79.160894518108051</v>
      </c>
      <c r="M97" s="13" t="s">
        <v>370</v>
      </c>
      <c r="N97" s="7" t="s">
        <v>371</v>
      </c>
      <c r="O97" s="14" t="s">
        <v>372</v>
      </c>
      <c r="P97" s="7" t="s">
        <v>12</v>
      </c>
      <c r="Q97" s="5"/>
      <c r="R97" s="5">
        <v>3</v>
      </c>
      <c r="S97" s="5">
        <v>1</v>
      </c>
      <c r="T97" s="5"/>
      <c r="U97" s="9">
        <f t="shared" si="115"/>
        <v>3.74</v>
      </c>
      <c r="V97" s="15">
        <f t="shared" si="131"/>
        <v>74.015436374431033</v>
      </c>
      <c r="W97" s="15">
        <v>3</v>
      </c>
      <c r="X97" s="47">
        <f t="shared" si="132"/>
        <v>0.75</v>
      </c>
      <c r="Y97" s="5"/>
      <c r="Z97" s="5"/>
      <c r="AA97" s="5"/>
      <c r="AB97" s="5"/>
      <c r="AC97" s="5"/>
      <c r="AD97" s="5"/>
      <c r="AE97" s="5"/>
      <c r="AF97" s="5"/>
      <c r="AG97" s="5"/>
    </row>
    <row r="98" spans="1:33" s="6" customFormat="1" ht="16" x14ac:dyDescent="0.2">
      <c r="A98" s="5" t="s">
        <v>343</v>
      </c>
      <c r="B98" s="5">
        <v>1</v>
      </c>
      <c r="C98" s="5" t="s">
        <v>144</v>
      </c>
      <c r="D98" s="5">
        <v>506.7</v>
      </c>
      <c r="E98" s="14" t="s">
        <v>341</v>
      </c>
      <c r="F98" s="17">
        <v>2</v>
      </c>
      <c r="G98" s="5">
        <v>302</v>
      </c>
      <c r="H98" s="9">
        <f t="shared" ref="H98" si="133">G98/D98*100</f>
        <v>59.601342016972566</v>
      </c>
      <c r="I98" s="5"/>
      <c r="J98" s="7">
        <v>3</v>
      </c>
      <c r="K98" s="21">
        <f t="shared" ref="K98" si="134">D98/(I98+J98)</f>
        <v>168.9</v>
      </c>
      <c r="L98" s="21">
        <f t="shared" ref="L98" si="135">(J98+I98)/D98*10000</f>
        <v>59.206631142687982</v>
      </c>
      <c r="M98" s="13" t="s">
        <v>344</v>
      </c>
      <c r="N98" s="7" t="s">
        <v>345</v>
      </c>
      <c r="O98" s="14" t="s">
        <v>346</v>
      </c>
      <c r="P98" s="7" t="s">
        <v>15</v>
      </c>
      <c r="Q98" s="5"/>
      <c r="R98" s="5">
        <v>2</v>
      </c>
      <c r="S98" s="5">
        <v>1</v>
      </c>
      <c r="T98" s="5"/>
      <c r="U98" s="9">
        <f t="shared" si="115"/>
        <v>2.74</v>
      </c>
      <c r="V98" s="15">
        <f t="shared" ref="V98" si="136">U98/(D98/10000)</f>
        <v>54.075389776988359</v>
      </c>
      <c r="W98" s="15">
        <v>4</v>
      </c>
      <c r="X98" s="47">
        <f t="shared" ref="X98" si="137">W98/(I98+J98)</f>
        <v>1.3333333333333333</v>
      </c>
      <c r="Y98" s="5"/>
      <c r="Z98" s="5"/>
      <c r="AA98" s="5"/>
      <c r="AB98" s="5"/>
      <c r="AC98" s="5"/>
      <c r="AD98" s="5"/>
      <c r="AE98" s="5"/>
      <c r="AF98" s="5"/>
      <c r="AG98" s="5"/>
    </row>
    <row r="99" spans="1:33" s="6" customFormat="1" ht="16" x14ac:dyDescent="0.2">
      <c r="A99" s="5" t="s">
        <v>331</v>
      </c>
      <c r="B99" s="5">
        <v>1</v>
      </c>
      <c r="C99" s="5" t="s">
        <v>122</v>
      </c>
      <c r="D99" s="5">
        <v>539</v>
      </c>
      <c r="E99" s="14" t="s">
        <v>332</v>
      </c>
      <c r="F99" s="17">
        <v>2</v>
      </c>
      <c r="G99" s="5">
        <v>318.5</v>
      </c>
      <c r="H99" s="9">
        <f>G99/D99*100</f>
        <v>59.090909090909093</v>
      </c>
      <c r="I99" s="5"/>
      <c r="J99" s="7">
        <v>3</v>
      </c>
      <c r="K99" s="21">
        <f>D99/(I99+J99)</f>
        <v>179.66666666666666</v>
      </c>
      <c r="L99" s="21">
        <f>(J99+I99)/D99*10000</f>
        <v>55.658627087198518</v>
      </c>
      <c r="M99" s="13" t="s">
        <v>333</v>
      </c>
      <c r="N99" s="7" t="s">
        <v>325</v>
      </c>
      <c r="O99" s="14" t="s">
        <v>307</v>
      </c>
      <c r="P99" s="7" t="s">
        <v>12</v>
      </c>
      <c r="Q99" s="5"/>
      <c r="R99" s="5">
        <v>1</v>
      </c>
      <c r="S99" s="5">
        <v>2</v>
      </c>
      <c r="T99" s="5"/>
      <c r="U99" s="9">
        <f t="shared" si="115"/>
        <v>2.48</v>
      </c>
      <c r="V99" s="15">
        <f>U99/(D99/10000)</f>
        <v>46.011131725417435</v>
      </c>
      <c r="W99" s="15">
        <v>3</v>
      </c>
      <c r="X99" s="47">
        <f>W99/(I99+J99)</f>
        <v>1</v>
      </c>
      <c r="Y99" s="5"/>
      <c r="Z99" s="5"/>
      <c r="AA99" s="5"/>
      <c r="AB99" s="5"/>
      <c r="AC99" s="5"/>
      <c r="AD99" s="5"/>
      <c r="AE99" s="5"/>
      <c r="AF99" s="5"/>
      <c r="AG99" s="5"/>
    </row>
    <row r="100" spans="1:33" s="6" customFormat="1" ht="17" x14ac:dyDescent="0.2">
      <c r="A100" s="29" t="s">
        <v>468</v>
      </c>
      <c r="B100" s="5">
        <v>1</v>
      </c>
      <c r="C100" s="5" t="s">
        <v>144</v>
      </c>
      <c r="D100" s="5">
        <v>584</v>
      </c>
      <c r="E100" s="38" t="s">
        <v>472</v>
      </c>
      <c r="F100" s="17">
        <v>2</v>
      </c>
      <c r="G100" s="5">
        <v>434.2</v>
      </c>
      <c r="H100" s="9">
        <f>G100/D100*100</f>
        <v>74.349315068493155</v>
      </c>
      <c r="I100" s="5"/>
      <c r="J100" s="7">
        <v>4</v>
      </c>
      <c r="K100" s="21">
        <f>D100/(I100+J100)</f>
        <v>146</v>
      </c>
      <c r="L100" s="21">
        <f>(J100+I100)/D100*10000</f>
        <v>68.493150684931507</v>
      </c>
      <c r="M100" s="13">
        <v>100114114108</v>
      </c>
      <c r="N100" s="7" t="s">
        <v>478</v>
      </c>
      <c r="O100" s="14" t="s">
        <v>479</v>
      </c>
      <c r="P100" s="7" t="s">
        <v>12</v>
      </c>
      <c r="Q100" s="5"/>
      <c r="R100" s="5">
        <v>3</v>
      </c>
      <c r="S100" s="5"/>
      <c r="T100" s="5">
        <v>1</v>
      </c>
      <c r="U100" s="9">
        <f t="shared" si="115"/>
        <v>3.55</v>
      </c>
      <c r="V100" s="15">
        <f>U100/(D100/10000)</f>
        <v>60.787671232876711</v>
      </c>
      <c r="W100" s="15">
        <v>4</v>
      </c>
      <c r="X100" s="47">
        <f>W100/(I100+J100)</f>
        <v>1</v>
      </c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s="6" customFormat="1" ht="16" x14ac:dyDescent="0.2">
      <c r="A101" s="5" t="s">
        <v>163</v>
      </c>
      <c r="B101" s="5">
        <v>1</v>
      </c>
      <c r="C101" s="5" t="s">
        <v>8</v>
      </c>
      <c r="D101" s="5">
        <v>593.79999999999995</v>
      </c>
      <c r="E101" s="14" t="s">
        <v>228</v>
      </c>
      <c r="F101" s="17">
        <v>2</v>
      </c>
      <c r="G101" s="5">
        <v>472.4</v>
      </c>
      <c r="H101" s="9">
        <f>G101/D101*100</f>
        <v>79.555405860559119</v>
      </c>
      <c r="I101" s="5"/>
      <c r="J101" s="7">
        <v>4</v>
      </c>
      <c r="K101" s="21">
        <f>D101/(I101+J101)</f>
        <v>148.44999999999999</v>
      </c>
      <c r="L101" s="21">
        <f>(J101+I101)/D101*10000</f>
        <v>67.362748400134734</v>
      </c>
      <c r="M101" s="7" t="s">
        <v>162</v>
      </c>
      <c r="N101" s="7" t="s">
        <v>63</v>
      </c>
      <c r="O101" s="14" t="s">
        <v>161</v>
      </c>
      <c r="P101" s="7" t="s">
        <v>15</v>
      </c>
      <c r="Q101" s="5"/>
      <c r="R101" s="5">
        <v>2</v>
      </c>
      <c r="S101" s="5">
        <v>2</v>
      </c>
      <c r="T101" s="5"/>
      <c r="U101" s="9">
        <f t="shared" si="115"/>
        <v>3.48</v>
      </c>
      <c r="V101" s="44">
        <f>U101/(D101/10000)</f>
        <v>58.605591108117217</v>
      </c>
      <c r="W101" s="15">
        <v>8</v>
      </c>
      <c r="X101" s="47">
        <f>W101/(I101+J101)</f>
        <v>2</v>
      </c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s="6" customFormat="1" ht="16" x14ac:dyDescent="0.2">
      <c r="A102" s="29" t="s">
        <v>422</v>
      </c>
      <c r="B102" s="5">
        <v>1</v>
      </c>
      <c r="C102" s="5" t="s">
        <v>122</v>
      </c>
      <c r="D102" s="5">
        <v>607.29999999999995</v>
      </c>
      <c r="E102" s="14" t="s">
        <v>423</v>
      </c>
      <c r="F102" s="17">
        <v>2</v>
      </c>
      <c r="G102" s="5">
        <v>367.6</v>
      </c>
      <c r="H102" s="9">
        <f t="shared" ref="H102" si="138">G102/D102*100</f>
        <v>60.53021570887536</v>
      </c>
      <c r="I102" s="5"/>
      <c r="J102" s="7">
        <v>4</v>
      </c>
      <c r="K102" s="21">
        <f t="shared" ref="K102" si="139">D102/(I102+J102)</f>
        <v>151.82499999999999</v>
      </c>
      <c r="L102" s="21">
        <f t="shared" ref="L102" si="140">(J102+I102)/D102*10000</f>
        <v>65.865305450354029</v>
      </c>
      <c r="M102" s="13" t="s">
        <v>424</v>
      </c>
      <c r="N102" s="7" t="s">
        <v>325</v>
      </c>
      <c r="O102" s="14" t="s">
        <v>425</v>
      </c>
      <c r="P102" s="7" t="s">
        <v>15</v>
      </c>
      <c r="Q102" s="5"/>
      <c r="R102" s="5">
        <v>1</v>
      </c>
      <c r="S102" s="5">
        <v>3</v>
      </c>
      <c r="T102" s="5"/>
      <c r="U102" s="9">
        <f t="shared" ref="U102:U133" si="141">(Q102*$Z$2)+(R102)+(S102*$Z$4)+(T102*$Z$8)</f>
        <v>3.2199999999999998</v>
      </c>
      <c r="V102" s="15">
        <f t="shared" ref="V102" si="142">U102/(D102/10000)</f>
        <v>53.021570887534992</v>
      </c>
      <c r="W102" s="15">
        <v>4</v>
      </c>
      <c r="X102" s="47">
        <f t="shared" ref="X102" si="143">W102/(I102+J102)</f>
        <v>1</v>
      </c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s="6" customFormat="1" ht="17" x14ac:dyDescent="0.2">
      <c r="A103" s="5" t="s">
        <v>322</v>
      </c>
      <c r="B103" s="5">
        <v>1</v>
      </c>
      <c r="C103" s="5" t="s">
        <v>122</v>
      </c>
      <c r="D103" s="5">
        <v>628</v>
      </c>
      <c r="E103" s="38" t="s">
        <v>323</v>
      </c>
      <c r="F103" s="17">
        <v>2</v>
      </c>
      <c r="G103" s="5">
        <v>340.3</v>
      </c>
      <c r="H103" s="9">
        <f t="shared" ref="H103" si="144">G103/D103*100</f>
        <v>54.187898089171973</v>
      </c>
      <c r="I103" s="5"/>
      <c r="J103" s="7">
        <v>4</v>
      </c>
      <c r="K103" s="21">
        <f t="shared" ref="K103" si="145">D103/(I103+J103)</f>
        <v>157</v>
      </c>
      <c r="L103" s="21">
        <f t="shared" ref="L103:L112" si="146">(J103+I103)/D103*10000</f>
        <v>63.69426751592357</v>
      </c>
      <c r="M103" s="13" t="s">
        <v>324</v>
      </c>
      <c r="N103" s="7" t="s">
        <v>325</v>
      </c>
      <c r="O103" s="14" t="s">
        <v>134</v>
      </c>
      <c r="P103" s="7" t="s">
        <v>15</v>
      </c>
      <c r="Q103" s="5"/>
      <c r="R103" s="5">
        <v>1</v>
      </c>
      <c r="S103" s="5">
        <v>3</v>
      </c>
      <c r="T103" s="5"/>
      <c r="U103" s="9">
        <f t="shared" si="141"/>
        <v>3.2199999999999998</v>
      </c>
      <c r="V103" s="15">
        <f t="shared" ref="V103" si="147">U103/(D103/10000)</f>
        <v>51.273885350318473</v>
      </c>
      <c r="W103" s="15">
        <v>4</v>
      </c>
      <c r="X103" s="47">
        <f t="shared" ref="X103" si="148">W103/(I103+J103)</f>
        <v>1</v>
      </c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s="6" customFormat="1" ht="17" x14ac:dyDescent="0.2">
      <c r="A104" s="29" t="s">
        <v>450</v>
      </c>
      <c r="B104" s="5">
        <v>1</v>
      </c>
      <c r="C104" s="5" t="s">
        <v>144</v>
      </c>
      <c r="D104" s="5">
        <v>629</v>
      </c>
      <c r="E104" s="38" t="s">
        <v>453</v>
      </c>
      <c r="F104" s="17">
        <v>2</v>
      </c>
      <c r="G104" s="5">
        <v>441</v>
      </c>
      <c r="H104" s="9">
        <f t="shared" ref="H104" si="149">G104/D104*100</f>
        <v>70.111287758346592</v>
      </c>
      <c r="I104" s="5"/>
      <c r="J104" s="7">
        <v>4</v>
      </c>
      <c r="K104" s="21">
        <f t="shared" ref="K104" si="150">D104/(I104+J104)</f>
        <v>157.25</v>
      </c>
      <c r="L104" s="21">
        <f t="shared" si="146"/>
        <v>63.593004769475364</v>
      </c>
      <c r="M104" s="13" t="s">
        <v>451</v>
      </c>
      <c r="N104" s="7" t="s">
        <v>325</v>
      </c>
      <c r="O104" s="14" t="s">
        <v>452</v>
      </c>
      <c r="P104" s="7" t="s">
        <v>12</v>
      </c>
      <c r="Q104" s="5"/>
      <c r="R104" s="5">
        <v>2</v>
      </c>
      <c r="S104" s="5">
        <v>2</v>
      </c>
      <c r="T104" s="5"/>
      <c r="U104" s="9">
        <f t="shared" si="141"/>
        <v>3.48</v>
      </c>
      <c r="V104" s="15">
        <f t="shared" ref="V104" si="151">U104/(D104/10000)</f>
        <v>55.325914149443562</v>
      </c>
      <c r="W104" s="15">
        <v>4</v>
      </c>
      <c r="X104" s="47">
        <f t="shared" ref="X104" si="152">W104/(I104+J104)</f>
        <v>1</v>
      </c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s="6" customFormat="1" ht="17" x14ac:dyDescent="0.2">
      <c r="A105" s="5" t="s">
        <v>381</v>
      </c>
      <c r="B105" s="5">
        <v>1</v>
      </c>
      <c r="C105" s="5" t="s">
        <v>144</v>
      </c>
      <c r="D105" s="5">
        <v>635.20000000000005</v>
      </c>
      <c r="E105" s="38" t="s">
        <v>382</v>
      </c>
      <c r="F105" s="17">
        <v>2</v>
      </c>
      <c r="G105" s="5">
        <v>406.7</v>
      </c>
      <c r="H105" s="9">
        <f>G105/D105*100</f>
        <v>64.027078085642302</v>
      </c>
      <c r="I105" s="5"/>
      <c r="J105" s="7">
        <v>4</v>
      </c>
      <c r="K105" s="21">
        <f>D105/(I105+J105)</f>
        <v>158.80000000000001</v>
      </c>
      <c r="L105" s="21">
        <f t="shared" si="146"/>
        <v>62.972292191435763</v>
      </c>
      <c r="M105" s="13" t="s">
        <v>383</v>
      </c>
      <c r="N105" s="7" t="s">
        <v>325</v>
      </c>
      <c r="O105" s="14" t="s">
        <v>384</v>
      </c>
      <c r="P105" s="7" t="s">
        <v>15</v>
      </c>
      <c r="Q105" s="5"/>
      <c r="R105" s="5">
        <v>1</v>
      </c>
      <c r="S105" s="5">
        <v>3</v>
      </c>
      <c r="T105" s="5"/>
      <c r="U105" s="9">
        <f t="shared" si="141"/>
        <v>3.2199999999999998</v>
      </c>
      <c r="V105" s="15">
        <f>U105/(D105/10000)</f>
        <v>50.692695214105782</v>
      </c>
      <c r="W105" s="15">
        <v>6</v>
      </c>
      <c r="X105" s="47">
        <f>W105/(I105+J105)</f>
        <v>1.5</v>
      </c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s="6" customFormat="1" ht="17" x14ac:dyDescent="0.2">
      <c r="A106" s="71" t="s">
        <v>505</v>
      </c>
      <c r="B106" s="5">
        <v>1</v>
      </c>
      <c r="C106" s="5" t="s">
        <v>144</v>
      </c>
      <c r="D106" s="5">
        <v>677</v>
      </c>
      <c r="E106" s="38" t="s">
        <v>506</v>
      </c>
      <c r="F106" s="17">
        <v>2</v>
      </c>
      <c r="G106" s="5">
        <v>498.5</v>
      </c>
      <c r="H106" s="9">
        <f>G106/D106*100</f>
        <v>73.633677991137375</v>
      </c>
      <c r="I106" s="5"/>
      <c r="J106" s="7">
        <v>5</v>
      </c>
      <c r="K106" s="21">
        <f>D106/(I106+J106)</f>
        <v>135.4</v>
      </c>
      <c r="L106" s="21">
        <f t="shared" si="146"/>
        <v>73.85524372230428</v>
      </c>
      <c r="M106" s="13" t="s">
        <v>508</v>
      </c>
      <c r="N106" s="7" t="s">
        <v>507</v>
      </c>
      <c r="O106" s="14" t="s">
        <v>509</v>
      </c>
      <c r="P106" s="7" t="s">
        <v>510</v>
      </c>
      <c r="Q106" s="5"/>
      <c r="R106" s="5">
        <v>4</v>
      </c>
      <c r="S106" s="5"/>
      <c r="T106" s="5">
        <v>1</v>
      </c>
      <c r="U106" s="9">
        <f t="shared" si="141"/>
        <v>4.55</v>
      </c>
      <c r="V106" s="15">
        <f>U106/(D106/10000)</f>
        <v>67.208271787296894</v>
      </c>
      <c r="W106" s="15">
        <v>5</v>
      </c>
      <c r="X106" s="47">
        <f>W106/(I106+J106)</f>
        <v>1</v>
      </c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s="6" customFormat="1" ht="17" x14ac:dyDescent="0.2">
      <c r="A107" s="29" t="s">
        <v>461</v>
      </c>
      <c r="B107" s="5">
        <v>1</v>
      </c>
      <c r="C107" s="5" t="s">
        <v>144</v>
      </c>
      <c r="D107" s="5">
        <v>716</v>
      </c>
      <c r="E107" s="38" t="s">
        <v>462</v>
      </c>
      <c r="F107" s="17">
        <v>2</v>
      </c>
      <c r="G107" s="5">
        <v>431.7</v>
      </c>
      <c r="H107" s="9">
        <f>G107/D107*100</f>
        <v>60.293296089385471</v>
      </c>
      <c r="I107" s="5"/>
      <c r="J107" s="7">
        <v>5</v>
      </c>
      <c r="K107" s="21">
        <f>D107/(I107+J107)</f>
        <v>143.19999999999999</v>
      </c>
      <c r="L107" s="21">
        <f t="shared" si="146"/>
        <v>69.832402234636874</v>
      </c>
      <c r="M107" s="13" t="s">
        <v>463</v>
      </c>
      <c r="N107" s="7" t="s">
        <v>464</v>
      </c>
      <c r="O107" s="14" t="s">
        <v>465</v>
      </c>
      <c r="P107" s="7" t="s">
        <v>15</v>
      </c>
      <c r="Q107" s="5"/>
      <c r="R107" s="5">
        <v>1</v>
      </c>
      <c r="S107" s="5">
        <v>4</v>
      </c>
      <c r="T107" s="5"/>
      <c r="U107" s="9">
        <f t="shared" si="141"/>
        <v>3.96</v>
      </c>
      <c r="V107" s="15">
        <f>U107/(D107/10000)</f>
        <v>55.307262569832403</v>
      </c>
      <c r="W107" s="15">
        <v>5</v>
      </c>
      <c r="X107" s="47">
        <f>W107/(I107+J107)</f>
        <v>1</v>
      </c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s="6" customFormat="1" ht="17" x14ac:dyDescent="0.2">
      <c r="A108" s="37" t="s">
        <v>470</v>
      </c>
      <c r="B108" s="5">
        <v>1</v>
      </c>
      <c r="C108" s="5" t="s">
        <v>122</v>
      </c>
      <c r="D108" s="5">
        <v>730</v>
      </c>
      <c r="E108" s="38" t="s">
        <v>473</v>
      </c>
      <c r="F108" s="17">
        <v>2</v>
      </c>
      <c r="G108" s="5">
        <v>434.2</v>
      </c>
      <c r="H108" s="9">
        <f>G108/D108*100</f>
        <v>59.479452054794521</v>
      </c>
      <c r="I108" s="5"/>
      <c r="J108" s="7">
        <v>5</v>
      </c>
      <c r="K108" s="21">
        <f>D108/(I108+J108)</f>
        <v>146</v>
      </c>
      <c r="L108" s="21">
        <f>(J108+I108)/D108*10000</f>
        <v>68.493150684931507</v>
      </c>
      <c r="M108" s="13">
        <v>100114114108</v>
      </c>
      <c r="N108" s="7" t="s">
        <v>464</v>
      </c>
      <c r="O108" s="14" t="s">
        <v>469</v>
      </c>
      <c r="P108" s="7" t="s">
        <v>12</v>
      </c>
      <c r="Q108" s="5"/>
      <c r="R108" s="5">
        <v>3</v>
      </c>
      <c r="S108" s="5">
        <v>1</v>
      </c>
      <c r="T108" s="5"/>
      <c r="U108" s="9">
        <f>(Q108*$Z$2)+(R108)+(S108*$Z$4)+(T108*$Z$8)</f>
        <v>3.74</v>
      </c>
      <c r="V108" s="15">
        <f>U108/(D108/10000)</f>
        <v>51.232876712328775</v>
      </c>
      <c r="W108" s="15">
        <v>4</v>
      </c>
      <c r="X108" s="47">
        <f>W108/(I108+J108)</f>
        <v>0.8</v>
      </c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s="6" customFormat="1" ht="17" x14ac:dyDescent="0.2">
      <c r="A109" s="24" t="s">
        <v>466</v>
      </c>
      <c r="B109" s="5">
        <v>1</v>
      </c>
      <c r="C109" s="5" t="s">
        <v>144</v>
      </c>
      <c r="D109" s="5">
        <v>847</v>
      </c>
      <c r="E109" s="38" t="s">
        <v>487</v>
      </c>
      <c r="F109" s="17">
        <v>2</v>
      </c>
      <c r="G109" s="5">
        <v>564</v>
      </c>
      <c r="H109" s="9">
        <f>G109/D109*100</f>
        <v>66.587957497048407</v>
      </c>
      <c r="I109" s="5"/>
      <c r="J109" s="7">
        <v>5</v>
      </c>
      <c r="K109" s="21">
        <f>D109/(I109+J109)</f>
        <v>169.4</v>
      </c>
      <c r="L109" s="21">
        <f t="shared" si="146"/>
        <v>59.031877213695395</v>
      </c>
      <c r="M109" s="13" t="s">
        <v>474</v>
      </c>
      <c r="N109" s="7" t="s">
        <v>464</v>
      </c>
      <c r="O109" s="14" t="s">
        <v>488</v>
      </c>
      <c r="P109" s="7" t="s">
        <v>12</v>
      </c>
      <c r="Q109" s="5"/>
      <c r="R109" s="5">
        <v>6</v>
      </c>
      <c r="S109" s="5">
        <v>2</v>
      </c>
      <c r="T109" s="5"/>
      <c r="U109" s="9">
        <f t="shared" si="141"/>
        <v>7.48</v>
      </c>
      <c r="V109" s="15">
        <f>U109/(D109/10000)</f>
        <v>88.311688311688314</v>
      </c>
      <c r="W109" s="15">
        <v>5</v>
      </c>
      <c r="X109" s="47">
        <f>W109/(I109+J109)</f>
        <v>1</v>
      </c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s="6" customFormat="1" ht="16" x14ac:dyDescent="0.2">
      <c r="A110" s="5" t="s">
        <v>321</v>
      </c>
      <c r="B110" s="5">
        <v>1</v>
      </c>
      <c r="C110" s="5" t="s">
        <v>144</v>
      </c>
      <c r="D110" s="5">
        <v>1012</v>
      </c>
      <c r="E110" s="14" t="s">
        <v>308</v>
      </c>
      <c r="F110" s="17">
        <v>2</v>
      </c>
      <c r="G110" s="5">
        <v>750.5</v>
      </c>
      <c r="H110" s="9">
        <f t="shared" ref="H110" si="153">G110/D110*100</f>
        <v>74.160079051383406</v>
      </c>
      <c r="I110" s="5"/>
      <c r="J110" s="7">
        <v>6</v>
      </c>
      <c r="K110" s="22">
        <f t="shared" ref="K110" si="154">D110/(I110+J110)</f>
        <v>168.66666666666666</v>
      </c>
      <c r="L110" s="22">
        <f t="shared" si="146"/>
        <v>59.28853754940711</v>
      </c>
      <c r="M110" s="13" t="s">
        <v>192</v>
      </c>
      <c r="N110" s="7" t="s">
        <v>329</v>
      </c>
      <c r="O110" s="14" t="s">
        <v>310</v>
      </c>
      <c r="P110" s="7" t="s">
        <v>12</v>
      </c>
      <c r="Q110" s="5"/>
      <c r="R110" s="5">
        <v>5</v>
      </c>
      <c r="S110" s="5">
        <v>1</v>
      </c>
      <c r="T110" s="5"/>
      <c r="U110" s="9">
        <f t="shared" si="141"/>
        <v>5.74</v>
      </c>
      <c r="V110" s="15">
        <f t="shared" ref="V110" si="155">U110/(D110/10000)</f>
        <v>56.719367588932812</v>
      </c>
      <c r="W110" s="15">
        <v>5</v>
      </c>
      <c r="X110" s="47">
        <f t="shared" ref="X110" si="156">W110/(I110+J110)</f>
        <v>0.83333333333333337</v>
      </c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s="6" customFormat="1" ht="17" x14ac:dyDescent="0.2">
      <c r="A111" s="29" t="s">
        <v>486</v>
      </c>
      <c r="B111" s="5">
        <v>1</v>
      </c>
      <c r="C111" s="5" t="s">
        <v>144</v>
      </c>
      <c r="D111" s="5">
        <v>1521</v>
      </c>
      <c r="E111" s="38" t="s">
        <v>467</v>
      </c>
      <c r="F111" s="17">
        <v>2</v>
      </c>
      <c r="G111" s="5">
        <v>799</v>
      </c>
      <c r="H111" s="9">
        <f>G111/D111*100</f>
        <v>52.531229454306384</v>
      </c>
      <c r="I111" s="5"/>
      <c r="J111" s="7">
        <v>8</v>
      </c>
      <c r="K111" s="21">
        <f>D111/(I111+J111)</f>
        <v>190.125</v>
      </c>
      <c r="L111" s="21">
        <f t="shared" si="146"/>
        <v>52.596975673898754</v>
      </c>
      <c r="M111" s="13" t="s">
        <v>489</v>
      </c>
      <c r="N111" s="7" t="s">
        <v>464</v>
      </c>
      <c r="O111" s="14" t="s">
        <v>475</v>
      </c>
      <c r="P111" s="7" t="s">
        <v>127</v>
      </c>
      <c r="Q111" s="5"/>
      <c r="R111" s="5">
        <v>6</v>
      </c>
      <c r="S111" s="5">
        <v>2</v>
      </c>
      <c r="T111" s="5"/>
      <c r="U111" s="9">
        <f t="shared" si="141"/>
        <v>7.48</v>
      </c>
      <c r="V111" s="15">
        <f>U111/(D111/10000)</f>
        <v>49.178172255095333</v>
      </c>
      <c r="W111" s="15">
        <v>8</v>
      </c>
      <c r="X111" s="47">
        <f>W111/(I111+J111)</f>
        <v>1</v>
      </c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s="6" customFormat="1" ht="16" x14ac:dyDescent="0.2">
      <c r="A112" s="5" t="s">
        <v>118</v>
      </c>
      <c r="B112" s="5">
        <v>1</v>
      </c>
      <c r="C112" s="5" t="s">
        <v>119</v>
      </c>
      <c r="D112" s="5">
        <v>1337</v>
      </c>
      <c r="E112" s="14" t="s">
        <v>227</v>
      </c>
      <c r="F112" s="17">
        <v>2</v>
      </c>
      <c r="G112" s="5">
        <v>1147</v>
      </c>
      <c r="H112" s="9">
        <f>G112/D112*100</f>
        <v>85.789080029917727</v>
      </c>
      <c r="I112" s="5"/>
      <c r="J112" s="7">
        <v>10</v>
      </c>
      <c r="K112" s="21">
        <f>D112/(I112+J112)</f>
        <v>133.69999999999999</v>
      </c>
      <c r="L112" s="21">
        <f t="shared" si="146"/>
        <v>74.794315632011958</v>
      </c>
      <c r="M112" s="7">
        <v>115.4</v>
      </c>
      <c r="N112" s="7" t="s">
        <v>120</v>
      </c>
      <c r="O112" s="14" t="s">
        <v>121</v>
      </c>
      <c r="P112" s="7" t="s">
        <v>15</v>
      </c>
      <c r="Q112" s="5"/>
      <c r="R112" s="5"/>
      <c r="S112" s="5">
        <v>10</v>
      </c>
      <c r="T112" s="5"/>
      <c r="U112" s="9">
        <f t="shared" si="141"/>
        <v>7.4</v>
      </c>
      <c r="V112" s="15">
        <f>U112/(D112/10000)</f>
        <v>55.347793567688853</v>
      </c>
      <c r="W112" s="15">
        <v>10</v>
      </c>
      <c r="X112" s="47">
        <f>W112/(I112+J112)</f>
        <v>1</v>
      </c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s="35" customFormat="1" ht="16" x14ac:dyDescent="0.2">
      <c r="A113" s="59" t="s">
        <v>388</v>
      </c>
      <c r="B113" s="24">
        <v>1</v>
      </c>
      <c r="C113" s="24" t="s">
        <v>389</v>
      </c>
      <c r="D113" s="24">
        <v>1307.4000000000001</v>
      </c>
      <c r="E113" s="32" t="s">
        <v>390</v>
      </c>
      <c r="F113" s="66">
        <v>2</v>
      </c>
      <c r="G113" s="24">
        <v>1104</v>
      </c>
      <c r="H113" s="30">
        <f>G113/D113*100</f>
        <v>84.442404772831566</v>
      </c>
      <c r="I113" s="24">
        <v>1</v>
      </c>
      <c r="J113" s="31">
        <v>9</v>
      </c>
      <c r="K113" s="36">
        <f>D113/(I113+J113)</f>
        <v>130.74</v>
      </c>
      <c r="L113" s="36">
        <f t="shared" ref="L113" si="157">(J113+I113)/D113*10000</f>
        <v>76.487685482637289</v>
      </c>
      <c r="M113" s="34" t="s">
        <v>391</v>
      </c>
      <c r="N113" s="31" t="s">
        <v>392</v>
      </c>
      <c r="O113" s="32" t="s">
        <v>393</v>
      </c>
      <c r="P113" s="31" t="s">
        <v>15</v>
      </c>
      <c r="Q113" s="24"/>
      <c r="R113" s="24">
        <v>4</v>
      </c>
      <c r="S113" s="24">
        <v>4</v>
      </c>
      <c r="T113" s="24"/>
      <c r="U113" s="30">
        <f t="shared" si="141"/>
        <v>6.96</v>
      </c>
      <c r="V113" s="33">
        <f>U113/(D113/10000)</f>
        <v>53.235429095915549</v>
      </c>
      <c r="W113" s="33">
        <v>8</v>
      </c>
      <c r="X113" s="50">
        <f>W113/(I113+J113)</f>
        <v>0.8</v>
      </c>
      <c r="Y113" s="24"/>
      <c r="Z113" s="24"/>
      <c r="AA113" s="24"/>
      <c r="AB113" s="24"/>
      <c r="AC113" s="24"/>
      <c r="AD113" s="24"/>
      <c r="AE113" s="24"/>
      <c r="AF113" s="24"/>
      <c r="AG113" s="24"/>
    </row>
    <row r="114" spans="1:33" s="6" customFormat="1" ht="16" x14ac:dyDescent="0.2">
      <c r="A114" s="5" t="s">
        <v>42</v>
      </c>
      <c r="B114" s="5">
        <v>1</v>
      </c>
      <c r="C114" s="5" t="s">
        <v>8</v>
      </c>
      <c r="D114" s="5">
        <v>351</v>
      </c>
      <c r="E114" s="14" t="s">
        <v>229</v>
      </c>
      <c r="F114" s="17">
        <v>2</v>
      </c>
      <c r="G114" s="5">
        <v>281</v>
      </c>
      <c r="H114" s="9">
        <f>G114/D114*100</f>
        <v>80.056980056980052</v>
      </c>
      <c r="I114" s="5"/>
      <c r="J114" s="7">
        <v>2</v>
      </c>
      <c r="K114" s="21">
        <f>D114/(I114+J114)</f>
        <v>175.5</v>
      </c>
      <c r="L114" s="21">
        <f t="shared" ref="L114" si="158">(J114+I114)/D114*10000</f>
        <v>56.980056980056986</v>
      </c>
      <c r="M114" s="7" t="s">
        <v>43</v>
      </c>
      <c r="N114" s="7" t="s">
        <v>29</v>
      </c>
      <c r="O114" s="14" t="s">
        <v>94</v>
      </c>
      <c r="P114" s="7" t="s">
        <v>12</v>
      </c>
      <c r="Q114" s="5"/>
      <c r="R114" s="5">
        <v>2</v>
      </c>
      <c r="S114" s="5"/>
      <c r="T114" s="5"/>
      <c r="U114" s="9">
        <f t="shared" si="141"/>
        <v>2</v>
      </c>
      <c r="V114" s="15">
        <f>U114/(D114/10000)</f>
        <v>56.980056980056979</v>
      </c>
      <c r="W114" s="15">
        <v>4</v>
      </c>
      <c r="X114" s="47">
        <f>W114/(I114+J114)</f>
        <v>2</v>
      </c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s="6" customFormat="1" ht="16" x14ac:dyDescent="0.2">
      <c r="A115" s="5" t="s">
        <v>183</v>
      </c>
      <c r="B115" s="5">
        <v>1</v>
      </c>
      <c r="C115" s="5" t="s">
        <v>122</v>
      </c>
      <c r="D115" s="5">
        <v>506.7</v>
      </c>
      <c r="E115" s="14" t="s">
        <v>236</v>
      </c>
      <c r="F115" s="17">
        <v>2</v>
      </c>
      <c r="G115" s="5">
        <v>402.2</v>
      </c>
      <c r="H115" s="9">
        <f>G115/D115*100</f>
        <v>79.376356818630356</v>
      </c>
      <c r="I115" s="5"/>
      <c r="J115" s="7">
        <v>3</v>
      </c>
      <c r="K115" s="22">
        <f>D115/(I115+J115)</f>
        <v>168.9</v>
      </c>
      <c r="L115" s="22">
        <f>(J115+I115)/D115*10000</f>
        <v>59.206631142687982</v>
      </c>
      <c r="M115" s="13" t="s">
        <v>184</v>
      </c>
      <c r="N115" s="7" t="s">
        <v>29</v>
      </c>
      <c r="O115" s="14" t="s">
        <v>20</v>
      </c>
      <c r="P115" s="7" t="s">
        <v>12</v>
      </c>
      <c r="Q115" s="5"/>
      <c r="R115" s="5">
        <v>3</v>
      </c>
      <c r="S115" s="5"/>
      <c r="T115" s="5"/>
      <c r="U115" s="9">
        <f t="shared" si="141"/>
        <v>3</v>
      </c>
      <c r="V115" s="15">
        <f>U115/(D115/10000)</f>
        <v>59.206631142687982</v>
      </c>
      <c r="W115" s="15">
        <v>6</v>
      </c>
      <c r="X115" s="47">
        <f>W115/(I115+J115)</f>
        <v>2</v>
      </c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s="6" customFormat="1" ht="16" x14ac:dyDescent="0.2">
      <c r="A116" s="5" t="s">
        <v>315</v>
      </c>
      <c r="B116" s="5">
        <v>1</v>
      </c>
      <c r="C116" s="5" t="s">
        <v>122</v>
      </c>
      <c r="D116" s="5">
        <v>513</v>
      </c>
      <c r="E116" s="14" t="s">
        <v>316</v>
      </c>
      <c r="F116" s="17">
        <v>2</v>
      </c>
      <c r="G116" s="5">
        <v>360.2</v>
      </c>
      <c r="H116" s="9">
        <f t="shared" ref="H116" si="159">G116/D116*100</f>
        <v>70.214424951267048</v>
      </c>
      <c r="I116" s="5"/>
      <c r="J116" s="7">
        <v>3</v>
      </c>
      <c r="K116" s="22">
        <f t="shared" ref="K116" si="160">D116/(I116+J116)</f>
        <v>171</v>
      </c>
      <c r="L116" s="22">
        <f>(J116+I116)/D116*10000</f>
        <v>58.479532163742689</v>
      </c>
      <c r="M116" s="13" t="s">
        <v>317</v>
      </c>
      <c r="N116" s="7" t="s">
        <v>29</v>
      </c>
      <c r="O116" s="14" t="s">
        <v>20</v>
      </c>
      <c r="P116" s="7" t="s">
        <v>12</v>
      </c>
      <c r="Q116" s="5"/>
      <c r="R116" s="5">
        <v>3</v>
      </c>
      <c r="S116" s="5"/>
      <c r="T116" s="5"/>
      <c r="U116" s="9">
        <f t="shared" si="141"/>
        <v>3</v>
      </c>
      <c r="V116" s="15">
        <f t="shared" ref="V116" si="161">U116/(D116/10000)</f>
        <v>58.479532163742689</v>
      </c>
      <c r="W116" s="15">
        <v>6</v>
      </c>
      <c r="X116" s="47">
        <f t="shared" ref="X116" si="162">W116/(I116+J116)</f>
        <v>2</v>
      </c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s="6" customFormat="1" ht="16" x14ac:dyDescent="0.2">
      <c r="A117" s="5" t="s">
        <v>305</v>
      </c>
      <c r="B117" s="5">
        <v>1</v>
      </c>
      <c r="C117" s="5" t="s">
        <v>122</v>
      </c>
      <c r="D117" s="5">
        <v>539</v>
      </c>
      <c r="E117" s="14" t="s">
        <v>306</v>
      </c>
      <c r="F117" s="17">
        <v>2</v>
      </c>
      <c r="G117" s="5">
        <v>318.5</v>
      </c>
      <c r="H117" s="9">
        <f>G117/D117*100</f>
        <v>59.090909090909093</v>
      </c>
      <c r="I117" s="5"/>
      <c r="J117" s="7">
        <v>2</v>
      </c>
      <c r="K117" s="21">
        <f>D117/(I117+J117)</f>
        <v>269.5</v>
      </c>
      <c r="L117" s="21">
        <f t="shared" ref="L117" si="163">(J117+I117)/D117*10000</f>
        <v>37.105751391465681</v>
      </c>
      <c r="M117" s="13">
        <v>156162</v>
      </c>
      <c r="N117" s="7" t="s">
        <v>29</v>
      </c>
      <c r="O117" s="14" t="s">
        <v>307</v>
      </c>
      <c r="P117" s="7" t="s">
        <v>14</v>
      </c>
      <c r="Q117" s="5"/>
      <c r="R117" s="5">
        <v>2</v>
      </c>
      <c r="S117" s="5"/>
      <c r="T117" s="5"/>
      <c r="U117" s="9">
        <f t="shared" si="141"/>
        <v>2</v>
      </c>
      <c r="V117" s="15">
        <f>U117/(D117/10000)</f>
        <v>37.105751391465674</v>
      </c>
      <c r="W117" s="15">
        <v>4</v>
      </c>
      <c r="X117" s="47">
        <f>W117/(I117+J117)</f>
        <v>2</v>
      </c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s="6" customFormat="1" ht="16" x14ac:dyDescent="0.2">
      <c r="A118" s="37" t="s">
        <v>437</v>
      </c>
      <c r="B118" s="5">
        <v>1</v>
      </c>
      <c r="C118" s="5" t="s">
        <v>144</v>
      </c>
      <c r="D118" s="5">
        <v>563.4</v>
      </c>
      <c r="E118" s="14" t="s">
        <v>438</v>
      </c>
      <c r="F118" s="17">
        <v>2</v>
      </c>
      <c r="G118" s="5">
        <v>399</v>
      </c>
      <c r="H118" s="9">
        <f>G118/D118*100</f>
        <v>70.820021299254535</v>
      </c>
      <c r="I118" s="5"/>
      <c r="J118" s="7">
        <v>3</v>
      </c>
      <c r="K118" s="21">
        <f>D118/(I118+J118)</f>
        <v>187.79999999999998</v>
      </c>
      <c r="L118" s="21">
        <f>(J118+I118)/D118*10000</f>
        <v>53.248136315228969</v>
      </c>
      <c r="M118" s="13" t="s">
        <v>439</v>
      </c>
      <c r="N118" s="7" t="s">
        <v>160</v>
      </c>
      <c r="O118" s="14" t="s">
        <v>440</v>
      </c>
      <c r="P118" s="7" t="s">
        <v>14</v>
      </c>
      <c r="Q118" s="5"/>
      <c r="R118" s="5">
        <v>3</v>
      </c>
      <c r="S118" s="5"/>
      <c r="T118" s="5"/>
      <c r="U118" s="9">
        <f t="shared" si="141"/>
        <v>3</v>
      </c>
      <c r="V118" s="15">
        <f>U118/(D118/10000)</f>
        <v>53.248136315228969</v>
      </c>
      <c r="W118" s="15">
        <v>4</v>
      </c>
      <c r="X118" s="47">
        <f>W118/(I118+J118)</f>
        <v>1.3333333333333333</v>
      </c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s="6" customFormat="1" ht="16" x14ac:dyDescent="0.2">
      <c r="A119" s="29" t="s">
        <v>434</v>
      </c>
      <c r="B119" s="5">
        <v>1</v>
      </c>
      <c r="C119" s="5" t="s">
        <v>122</v>
      </c>
      <c r="D119" s="5">
        <v>569</v>
      </c>
      <c r="E119" s="14" t="s">
        <v>435</v>
      </c>
      <c r="F119" s="17">
        <v>2</v>
      </c>
      <c r="G119" s="5">
        <v>432</v>
      </c>
      <c r="H119" s="9">
        <f t="shared" si="90"/>
        <v>75.922671353251317</v>
      </c>
      <c r="I119" s="5"/>
      <c r="J119" s="7">
        <v>3</v>
      </c>
      <c r="K119" s="21">
        <f t="shared" si="91"/>
        <v>189.66666666666666</v>
      </c>
      <c r="L119" s="21">
        <f t="shared" si="92"/>
        <v>52.72407732864675</v>
      </c>
      <c r="M119" s="13" t="s">
        <v>436</v>
      </c>
      <c r="N119" s="7" t="s">
        <v>29</v>
      </c>
      <c r="O119" s="14" t="s">
        <v>350</v>
      </c>
      <c r="P119" s="7" t="s">
        <v>12</v>
      </c>
      <c r="Q119" s="5"/>
      <c r="R119" s="5">
        <v>3</v>
      </c>
      <c r="S119" s="5"/>
      <c r="T119" s="5"/>
      <c r="U119" s="9">
        <f t="shared" si="141"/>
        <v>3</v>
      </c>
      <c r="V119" s="44">
        <f t="shared" si="9"/>
        <v>52.72407732864675</v>
      </c>
      <c r="W119" s="15">
        <v>3</v>
      </c>
      <c r="X119" s="47">
        <f t="shared" si="10"/>
        <v>1</v>
      </c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s="6" customFormat="1" ht="16" x14ac:dyDescent="0.2">
      <c r="A120" s="5" t="s">
        <v>191</v>
      </c>
      <c r="B120" s="5">
        <v>1</v>
      </c>
      <c r="C120" s="5" t="s">
        <v>122</v>
      </c>
      <c r="D120" s="5">
        <v>614</v>
      </c>
      <c r="E120" s="14" t="s">
        <v>237</v>
      </c>
      <c r="F120" s="17">
        <v>2</v>
      </c>
      <c r="G120" s="5">
        <v>490.5</v>
      </c>
      <c r="H120" s="9">
        <f t="shared" si="90"/>
        <v>79.885993485342027</v>
      </c>
      <c r="I120" s="5"/>
      <c r="J120" s="7">
        <v>3</v>
      </c>
      <c r="K120" s="21">
        <f t="shared" si="91"/>
        <v>204.66666666666666</v>
      </c>
      <c r="L120" s="21">
        <f t="shared" ref="L120:L123" si="164">(J120+I120)/D120*10000</f>
        <v>48.859934853420192</v>
      </c>
      <c r="M120" s="13" t="s">
        <v>309</v>
      </c>
      <c r="N120" s="7" t="s">
        <v>330</v>
      </c>
      <c r="O120" s="14" t="s">
        <v>193</v>
      </c>
      <c r="P120" s="7" t="s">
        <v>14</v>
      </c>
      <c r="Q120" s="5"/>
      <c r="R120" s="5">
        <v>3</v>
      </c>
      <c r="S120" s="5"/>
      <c r="T120" s="5"/>
      <c r="U120" s="9">
        <f t="shared" si="141"/>
        <v>3</v>
      </c>
      <c r="V120" s="15">
        <f t="shared" si="9"/>
        <v>48.859934853420192</v>
      </c>
      <c r="W120" s="15">
        <v>5</v>
      </c>
      <c r="X120" s="47">
        <f t="shared" si="10"/>
        <v>1.6666666666666667</v>
      </c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s="6" customFormat="1" ht="16" x14ac:dyDescent="0.2">
      <c r="A121" s="5" t="s">
        <v>125</v>
      </c>
      <c r="B121" s="5">
        <v>1</v>
      </c>
      <c r="C121" s="5" t="s">
        <v>122</v>
      </c>
      <c r="D121" s="5">
        <v>643</v>
      </c>
      <c r="E121" s="14" t="s">
        <v>231</v>
      </c>
      <c r="F121" s="17">
        <v>2</v>
      </c>
      <c r="G121" s="5">
        <v>462</v>
      </c>
      <c r="H121" s="9">
        <f>G121/D121*100</f>
        <v>71.85069984447901</v>
      </c>
      <c r="I121" s="5"/>
      <c r="J121" s="7">
        <v>3</v>
      </c>
      <c r="K121" s="21">
        <f>D121/(I121+J121)</f>
        <v>214.33333333333334</v>
      </c>
      <c r="L121" s="21">
        <f>(J121+I121)/D121*10000</f>
        <v>46.656298600311047</v>
      </c>
      <c r="M121" s="13">
        <v>158152152</v>
      </c>
      <c r="N121" s="7" t="s">
        <v>29</v>
      </c>
      <c r="O121" s="14" t="s">
        <v>126</v>
      </c>
      <c r="P121" s="7" t="s">
        <v>12</v>
      </c>
      <c r="Q121" s="5"/>
      <c r="R121" s="5">
        <v>3</v>
      </c>
      <c r="S121" s="5"/>
      <c r="T121" s="5"/>
      <c r="U121" s="9">
        <f t="shared" si="141"/>
        <v>3</v>
      </c>
      <c r="V121" s="15">
        <f>U121/(D121/10000)</f>
        <v>46.656298600311047</v>
      </c>
      <c r="W121" s="15">
        <v>6</v>
      </c>
      <c r="X121" s="47">
        <f>W121/(I121+J121)</f>
        <v>2</v>
      </c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s="6" customFormat="1" ht="16" x14ac:dyDescent="0.2">
      <c r="A122" s="5" t="s">
        <v>347</v>
      </c>
      <c r="B122" s="5">
        <v>1</v>
      </c>
      <c r="C122" s="5" t="s">
        <v>335</v>
      </c>
      <c r="D122" s="5">
        <v>665</v>
      </c>
      <c r="E122" s="14" t="s">
        <v>348</v>
      </c>
      <c r="F122" s="17">
        <v>2</v>
      </c>
      <c r="G122" s="5">
        <v>255</v>
      </c>
      <c r="H122" s="9">
        <f>G122/D122*100</f>
        <v>38.345864661654133</v>
      </c>
      <c r="I122" s="5"/>
      <c r="J122" s="7">
        <v>2</v>
      </c>
      <c r="K122" s="21">
        <v>254.8</v>
      </c>
      <c r="L122" s="21">
        <f>(J122+I122)/D122*10000</f>
        <v>30.075187969924812</v>
      </c>
      <c r="M122" s="13" t="s">
        <v>349</v>
      </c>
      <c r="N122" s="7" t="s">
        <v>29</v>
      </c>
      <c r="O122" s="14" t="s">
        <v>350</v>
      </c>
      <c r="P122" s="7" t="s">
        <v>15</v>
      </c>
      <c r="Q122" s="5"/>
      <c r="R122" s="5"/>
      <c r="S122" s="5">
        <v>3</v>
      </c>
      <c r="T122" s="5"/>
      <c r="U122" s="9">
        <f t="shared" si="141"/>
        <v>2.2199999999999998</v>
      </c>
      <c r="V122" s="15">
        <f t="shared" ref="V122" si="165">U122/(D122/10000)</f>
        <v>33.383458646616539</v>
      </c>
      <c r="W122" s="15">
        <v>4</v>
      </c>
      <c r="X122" s="47">
        <f t="shared" ref="X122" si="166">W122/(I122+J122)</f>
        <v>2</v>
      </c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s="6" customFormat="1" ht="16" x14ac:dyDescent="0.2">
      <c r="A123" s="5" t="s">
        <v>311</v>
      </c>
      <c r="B123" s="5">
        <v>1</v>
      </c>
      <c r="C123" s="5" t="s">
        <v>144</v>
      </c>
      <c r="D123" s="5">
        <v>816.5</v>
      </c>
      <c r="E123" s="14" t="s">
        <v>312</v>
      </c>
      <c r="F123" s="17">
        <v>2</v>
      </c>
      <c r="G123" s="5">
        <v>599.20000000000005</v>
      </c>
      <c r="H123" s="9">
        <f t="shared" si="90"/>
        <v>73.386405388854868</v>
      </c>
      <c r="I123" s="5"/>
      <c r="J123" s="7">
        <v>4</v>
      </c>
      <c r="K123" s="21">
        <f t="shared" si="91"/>
        <v>204.125</v>
      </c>
      <c r="L123" s="21">
        <f t="shared" si="164"/>
        <v>48.989589712186159</v>
      </c>
      <c r="M123" s="13" t="s">
        <v>313</v>
      </c>
      <c r="N123" s="7" t="s">
        <v>160</v>
      </c>
      <c r="O123" s="14" t="s">
        <v>314</v>
      </c>
      <c r="P123" s="7" t="s">
        <v>14</v>
      </c>
      <c r="Q123" s="5"/>
      <c r="R123" s="5">
        <v>4</v>
      </c>
      <c r="S123" s="5"/>
      <c r="T123" s="5"/>
      <c r="U123" s="9">
        <f t="shared" si="141"/>
        <v>4</v>
      </c>
      <c r="V123" s="15">
        <f t="shared" si="9"/>
        <v>48.989589712186159</v>
      </c>
      <c r="W123" s="15">
        <v>7</v>
      </c>
      <c r="X123" s="47">
        <f t="shared" si="10"/>
        <v>1.75</v>
      </c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s="6" customFormat="1" ht="16" x14ac:dyDescent="0.2">
      <c r="A124" s="5" t="s">
        <v>50</v>
      </c>
      <c r="B124" s="5">
        <v>1</v>
      </c>
      <c r="C124" s="5" t="s">
        <v>8</v>
      </c>
      <c r="D124" s="5">
        <v>828</v>
      </c>
      <c r="E124" s="14" t="s">
        <v>234</v>
      </c>
      <c r="F124" s="17">
        <v>2</v>
      </c>
      <c r="G124" s="5">
        <v>557</v>
      </c>
      <c r="H124" s="9">
        <f t="shared" ref="H124:H129" si="167">G124/D124*100</f>
        <v>67.270531400966178</v>
      </c>
      <c r="I124" s="5"/>
      <c r="J124" s="7">
        <v>4</v>
      </c>
      <c r="K124" s="21">
        <f t="shared" ref="K124:K129" si="168">D124/(I124+J124)</f>
        <v>207</v>
      </c>
      <c r="L124" s="21">
        <f t="shared" ref="L124:L129" si="169">(J124+I124)/D124*10000</f>
        <v>48.309178743961347</v>
      </c>
      <c r="M124" s="13">
        <v>137137141143</v>
      </c>
      <c r="N124" s="7" t="s">
        <v>29</v>
      </c>
      <c r="O124" s="14" t="s">
        <v>53</v>
      </c>
      <c r="P124" s="7" t="s">
        <v>127</v>
      </c>
      <c r="Q124" s="5"/>
      <c r="R124" s="5">
        <v>4</v>
      </c>
      <c r="S124" s="5"/>
      <c r="T124" s="5"/>
      <c r="U124" s="9">
        <f t="shared" si="141"/>
        <v>4</v>
      </c>
      <c r="V124" s="15">
        <f t="shared" ref="V124:V130" si="170">U124/(D124/10000)</f>
        <v>48.309178743961354</v>
      </c>
      <c r="W124" s="15">
        <v>8</v>
      </c>
      <c r="X124" s="47">
        <f t="shared" ref="X124:X129" si="171">W124/(I124+J124)</f>
        <v>2</v>
      </c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s="6" customFormat="1" ht="16" x14ac:dyDescent="0.2">
      <c r="A125" s="5" t="s">
        <v>128</v>
      </c>
      <c r="B125" s="5">
        <v>1</v>
      </c>
      <c r="C125" s="5" t="s">
        <v>122</v>
      </c>
      <c r="D125" s="5">
        <v>922</v>
      </c>
      <c r="E125" s="14" t="s">
        <v>233</v>
      </c>
      <c r="F125" s="17">
        <v>2</v>
      </c>
      <c r="G125" s="5">
        <v>782</v>
      </c>
      <c r="H125" s="43">
        <f t="shared" si="167"/>
        <v>84.815618221258134</v>
      </c>
      <c r="I125" s="5"/>
      <c r="J125" s="7">
        <v>5</v>
      </c>
      <c r="K125" s="21">
        <f t="shared" si="168"/>
        <v>184.4</v>
      </c>
      <c r="L125" s="21">
        <f t="shared" si="169"/>
        <v>54.229934924078087</v>
      </c>
      <c r="M125" s="13" t="s">
        <v>129</v>
      </c>
      <c r="N125" s="7" t="s">
        <v>29</v>
      </c>
      <c r="O125" s="14" t="s">
        <v>130</v>
      </c>
      <c r="P125" s="7" t="s">
        <v>14</v>
      </c>
      <c r="Q125" s="5"/>
      <c r="R125" s="5">
        <v>5</v>
      </c>
      <c r="S125" s="5"/>
      <c r="T125" s="5"/>
      <c r="U125" s="9">
        <f t="shared" si="141"/>
        <v>5</v>
      </c>
      <c r="V125" s="15">
        <f t="shared" si="170"/>
        <v>54.229934924078087</v>
      </c>
      <c r="W125" s="15">
        <v>10</v>
      </c>
      <c r="X125" s="47">
        <f t="shared" si="171"/>
        <v>2</v>
      </c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s="6" customFormat="1" ht="16" x14ac:dyDescent="0.2">
      <c r="A126" s="5" t="s">
        <v>56</v>
      </c>
      <c r="B126" s="5">
        <v>1</v>
      </c>
      <c r="C126" s="5" t="s">
        <v>8</v>
      </c>
      <c r="D126" s="5">
        <v>932</v>
      </c>
      <c r="E126" s="14" t="s">
        <v>232</v>
      </c>
      <c r="F126" s="17">
        <v>2</v>
      </c>
      <c r="G126" s="5">
        <v>640</v>
      </c>
      <c r="H126" s="9">
        <f t="shared" si="167"/>
        <v>68.669527896995703</v>
      </c>
      <c r="I126" s="5"/>
      <c r="J126" s="7">
        <v>4</v>
      </c>
      <c r="K126" s="21">
        <f t="shared" si="168"/>
        <v>233</v>
      </c>
      <c r="L126" s="21">
        <f t="shared" si="169"/>
        <v>42.918454935622314</v>
      </c>
      <c r="M126" s="7" t="s">
        <v>57</v>
      </c>
      <c r="N126" s="7" t="s">
        <v>29</v>
      </c>
      <c r="O126" s="14" t="s">
        <v>32</v>
      </c>
      <c r="P126" s="7" t="s">
        <v>14</v>
      </c>
      <c r="Q126" s="5"/>
      <c r="R126" s="5">
        <v>4</v>
      </c>
      <c r="S126" s="5"/>
      <c r="T126" s="5"/>
      <c r="U126" s="9">
        <f t="shared" si="141"/>
        <v>4</v>
      </c>
      <c r="V126" s="15">
        <f t="shared" si="170"/>
        <v>42.918454935622314</v>
      </c>
      <c r="W126" s="15">
        <v>8</v>
      </c>
      <c r="X126" s="47">
        <f t="shared" si="171"/>
        <v>2</v>
      </c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s="6" customFormat="1" ht="16" x14ac:dyDescent="0.2">
      <c r="A127" s="42" t="s">
        <v>95</v>
      </c>
      <c r="B127" s="5">
        <v>1</v>
      </c>
      <c r="C127" s="5" t="s">
        <v>8</v>
      </c>
      <c r="D127" s="5">
        <v>941</v>
      </c>
      <c r="E127" s="14" t="s">
        <v>235</v>
      </c>
      <c r="F127" s="17">
        <v>2</v>
      </c>
      <c r="G127" s="5">
        <v>706</v>
      </c>
      <c r="H127" s="9">
        <f t="shared" si="167"/>
        <v>75.026567481402765</v>
      </c>
      <c r="I127" s="5">
        <v>2</v>
      </c>
      <c r="J127" s="7">
        <v>3</v>
      </c>
      <c r="K127" s="21">
        <f t="shared" si="168"/>
        <v>188.2</v>
      </c>
      <c r="L127" s="21">
        <f t="shared" si="169"/>
        <v>53.134962805526037</v>
      </c>
      <c r="M127" s="7" t="s">
        <v>65</v>
      </c>
      <c r="N127" s="7" t="s">
        <v>29</v>
      </c>
      <c r="O127" s="14" t="s">
        <v>64</v>
      </c>
      <c r="P127" s="7" t="s">
        <v>15</v>
      </c>
      <c r="Q127" s="5"/>
      <c r="R127" s="5">
        <v>3</v>
      </c>
      <c r="S127" s="5">
        <v>2</v>
      </c>
      <c r="T127" s="5"/>
      <c r="U127" s="9">
        <f t="shared" si="141"/>
        <v>4.4800000000000004</v>
      </c>
      <c r="V127" s="15">
        <f t="shared" si="170"/>
        <v>47.608926673751334</v>
      </c>
      <c r="W127" s="15">
        <v>6</v>
      </c>
      <c r="X127" s="47">
        <f t="shared" si="171"/>
        <v>1.2</v>
      </c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s="6" customFormat="1" ht="16" x14ac:dyDescent="0.2">
      <c r="A128" s="5" t="s">
        <v>44</v>
      </c>
      <c r="B128" s="5">
        <v>1</v>
      </c>
      <c r="C128" s="5" t="s">
        <v>8</v>
      </c>
      <c r="D128" s="5">
        <v>1010</v>
      </c>
      <c r="E128" s="41" t="s">
        <v>230</v>
      </c>
      <c r="F128" s="17">
        <v>2</v>
      </c>
      <c r="G128" s="5">
        <v>777</v>
      </c>
      <c r="H128" s="9">
        <f t="shared" si="167"/>
        <v>76.930693069306926</v>
      </c>
      <c r="I128" s="5"/>
      <c r="J128" s="7">
        <v>4</v>
      </c>
      <c r="K128" s="21">
        <f t="shared" si="168"/>
        <v>252.5</v>
      </c>
      <c r="L128" s="21">
        <f t="shared" si="169"/>
        <v>39.603960396039604</v>
      </c>
      <c r="M128" s="13">
        <v>160180210226</v>
      </c>
      <c r="N128" s="7" t="s">
        <v>29</v>
      </c>
      <c r="O128" s="14" t="s">
        <v>45</v>
      </c>
      <c r="P128" s="7" t="s">
        <v>14</v>
      </c>
      <c r="Q128" s="5"/>
      <c r="R128" s="5">
        <v>4</v>
      </c>
      <c r="S128" s="5"/>
      <c r="T128" s="5"/>
      <c r="U128" s="9">
        <f t="shared" si="141"/>
        <v>4</v>
      </c>
      <c r="V128" s="15">
        <f t="shared" si="170"/>
        <v>39.603960396039604</v>
      </c>
      <c r="W128" s="15">
        <v>8</v>
      </c>
      <c r="X128" s="47">
        <f t="shared" si="171"/>
        <v>2</v>
      </c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s="35" customFormat="1" ht="16" x14ac:dyDescent="0.2">
      <c r="A129" s="24" t="s">
        <v>21</v>
      </c>
      <c r="B129" s="24">
        <v>1</v>
      </c>
      <c r="C129" s="24" t="s">
        <v>8</v>
      </c>
      <c r="D129" s="24">
        <v>1012</v>
      </c>
      <c r="E129" s="32" t="s">
        <v>363</v>
      </c>
      <c r="F129" s="66">
        <v>2</v>
      </c>
      <c r="G129" s="24">
        <v>803.5</v>
      </c>
      <c r="H129" s="30">
        <f t="shared" si="167"/>
        <v>79.397233201581031</v>
      </c>
      <c r="I129" s="24"/>
      <c r="J129" s="31">
        <v>6</v>
      </c>
      <c r="K129" s="36">
        <f t="shared" si="168"/>
        <v>168.66666666666666</v>
      </c>
      <c r="L129" s="36">
        <f t="shared" si="169"/>
        <v>59.28853754940711</v>
      </c>
      <c r="M129" s="31">
        <v>134</v>
      </c>
      <c r="N129" s="31" t="s">
        <v>29</v>
      </c>
      <c r="O129" s="32" t="s">
        <v>20</v>
      </c>
      <c r="P129" s="31" t="s">
        <v>12</v>
      </c>
      <c r="Q129" s="24"/>
      <c r="R129" s="24"/>
      <c r="S129" s="24">
        <v>6</v>
      </c>
      <c r="T129" s="24"/>
      <c r="U129" s="30">
        <f t="shared" si="141"/>
        <v>4.4399999999999995</v>
      </c>
      <c r="V129" s="33">
        <f t="shared" si="170"/>
        <v>43.873517786561258</v>
      </c>
      <c r="W129" s="33">
        <v>12</v>
      </c>
      <c r="X129" s="50">
        <f t="shared" si="171"/>
        <v>2</v>
      </c>
      <c r="Y129" s="24"/>
      <c r="Z129" s="24"/>
      <c r="AA129" s="24"/>
      <c r="AB129" s="24"/>
      <c r="AC129" s="24"/>
      <c r="AD129" s="24"/>
      <c r="AE129" s="24"/>
      <c r="AF129" s="24"/>
      <c r="AG129" s="24"/>
    </row>
    <row r="130" spans="1:33" s="6" customFormat="1" ht="16" x14ac:dyDescent="0.2">
      <c r="A130" s="5" t="s">
        <v>39</v>
      </c>
      <c r="B130" s="5">
        <v>1</v>
      </c>
      <c r="C130" s="5" t="s">
        <v>8</v>
      </c>
      <c r="D130" s="5">
        <v>721</v>
      </c>
      <c r="E130" s="14" t="s">
        <v>279</v>
      </c>
      <c r="F130" s="17" t="s">
        <v>104</v>
      </c>
      <c r="G130" s="5">
        <v>536</v>
      </c>
      <c r="H130" s="5">
        <v>81.8</v>
      </c>
      <c r="I130" s="5"/>
      <c r="J130" s="7">
        <v>4</v>
      </c>
      <c r="K130" s="21">
        <f t="shared" ref="K130:K133" si="172">D130/(I130+J130)</f>
        <v>180.25</v>
      </c>
      <c r="L130" s="21">
        <f t="shared" ref="L130:L133" si="173">J130/D130*10000</f>
        <v>55.478502080443832</v>
      </c>
      <c r="M130" s="13">
        <v>128136139130</v>
      </c>
      <c r="N130" s="7" t="s">
        <v>29</v>
      </c>
      <c r="O130" s="14" t="s">
        <v>277</v>
      </c>
      <c r="P130" s="7" t="s">
        <v>12</v>
      </c>
      <c r="Q130" s="5"/>
      <c r="R130" s="5">
        <v>4</v>
      </c>
      <c r="S130" s="5"/>
      <c r="T130" s="5"/>
      <c r="U130" s="9">
        <f t="shared" si="141"/>
        <v>4</v>
      </c>
      <c r="V130" s="15">
        <f t="shared" si="170"/>
        <v>55.478502080443832</v>
      </c>
      <c r="W130" s="15">
        <v>8</v>
      </c>
      <c r="X130" s="47">
        <f t="shared" si="10"/>
        <v>2</v>
      </c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s="6" customFormat="1" ht="16" x14ac:dyDescent="0.2">
      <c r="A131" s="42" t="s">
        <v>276</v>
      </c>
      <c r="B131" s="5">
        <v>1</v>
      </c>
      <c r="C131" s="5" t="s">
        <v>8</v>
      </c>
      <c r="D131" s="5">
        <v>720</v>
      </c>
      <c r="E131" s="14" t="s">
        <v>240</v>
      </c>
      <c r="F131" s="17" t="s">
        <v>104</v>
      </c>
      <c r="G131" s="5">
        <v>536</v>
      </c>
      <c r="H131" s="5">
        <v>81.8</v>
      </c>
      <c r="I131" s="5">
        <v>2</v>
      </c>
      <c r="J131" s="7">
        <v>4</v>
      </c>
      <c r="K131" s="21">
        <f t="shared" si="172"/>
        <v>120</v>
      </c>
      <c r="L131" s="21">
        <f t="shared" si="173"/>
        <v>55.555555555555557</v>
      </c>
      <c r="M131" s="7" t="s">
        <v>40</v>
      </c>
      <c r="N131" s="7" t="s">
        <v>29</v>
      </c>
      <c r="O131" s="14" t="s">
        <v>81</v>
      </c>
      <c r="P131" s="7" t="s">
        <v>12</v>
      </c>
      <c r="Q131" s="5"/>
      <c r="R131" s="5">
        <v>2</v>
      </c>
      <c r="S131" s="5">
        <v>3</v>
      </c>
      <c r="T131" s="5"/>
      <c r="U131" s="9">
        <f t="shared" si="141"/>
        <v>4.22</v>
      </c>
      <c r="V131" s="15">
        <f t="shared" si="9"/>
        <v>58.611111111111114</v>
      </c>
      <c r="W131" s="15">
        <v>8</v>
      </c>
      <c r="X131" s="47">
        <f t="shared" si="10"/>
        <v>1.3333333333333333</v>
      </c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s="6" customFormat="1" ht="16" x14ac:dyDescent="0.2">
      <c r="A132" s="42" t="s">
        <v>96</v>
      </c>
      <c r="B132" s="5">
        <v>1</v>
      </c>
      <c r="C132" s="5" t="s">
        <v>8</v>
      </c>
      <c r="D132" s="5">
        <v>758</v>
      </c>
      <c r="E132" s="14" t="s">
        <v>239</v>
      </c>
      <c r="F132" s="17">
        <v>3</v>
      </c>
      <c r="G132" s="5">
        <v>596</v>
      </c>
      <c r="H132" s="9">
        <f>G132/D132*100</f>
        <v>78.627968337730863</v>
      </c>
      <c r="I132" s="5">
        <v>2</v>
      </c>
      <c r="J132" s="7">
        <v>3</v>
      </c>
      <c r="K132" s="21">
        <f t="shared" si="172"/>
        <v>151.6</v>
      </c>
      <c r="L132" s="21">
        <f t="shared" si="173"/>
        <v>39.577836411609503</v>
      </c>
      <c r="M132" s="7" t="s">
        <v>61</v>
      </c>
      <c r="N132" s="7" t="s">
        <v>63</v>
      </c>
      <c r="O132" s="14" t="s">
        <v>62</v>
      </c>
      <c r="P132" s="7" t="s">
        <v>12</v>
      </c>
      <c r="Q132" s="5"/>
      <c r="R132" s="5">
        <v>2</v>
      </c>
      <c r="S132" s="5">
        <v>4</v>
      </c>
      <c r="T132" s="5"/>
      <c r="U132" s="9">
        <f t="shared" si="141"/>
        <v>4.96</v>
      </c>
      <c r="V132" s="15">
        <f t="shared" si="9"/>
        <v>65.435356200527693</v>
      </c>
      <c r="W132" s="15">
        <v>8</v>
      </c>
      <c r="X132" s="47">
        <f t="shared" si="10"/>
        <v>1.6</v>
      </c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s="6" customFormat="1" ht="16" x14ac:dyDescent="0.2">
      <c r="A133" s="5" t="s">
        <v>80</v>
      </c>
      <c r="B133" s="5">
        <v>1</v>
      </c>
      <c r="C133" s="5" t="s">
        <v>9</v>
      </c>
      <c r="D133" s="5">
        <v>1016</v>
      </c>
      <c r="E133" s="41" t="s">
        <v>242</v>
      </c>
      <c r="F133" s="17">
        <v>3</v>
      </c>
      <c r="G133" s="5">
        <v>1093</v>
      </c>
      <c r="H133" s="1">
        <v>81.8</v>
      </c>
      <c r="I133" s="5"/>
      <c r="J133" s="7">
        <v>4</v>
      </c>
      <c r="K133" s="21">
        <f t="shared" si="172"/>
        <v>254</v>
      </c>
      <c r="L133" s="21">
        <f t="shared" si="173"/>
        <v>39.370078740157481</v>
      </c>
      <c r="M133" s="7" t="s">
        <v>87</v>
      </c>
      <c r="N133" s="7" t="s">
        <v>88</v>
      </c>
      <c r="O133" s="14" t="s">
        <v>89</v>
      </c>
      <c r="P133" s="7" t="s">
        <v>14</v>
      </c>
      <c r="Q133" s="5">
        <v>3</v>
      </c>
      <c r="R133" s="5">
        <v>1</v>
      </c>
      <c r="S133" s="5"/>
      <c r="T133" s="5"/>
      <c r="U133" s="9">
        <f t="shared" si="141"/>
        <v>5.4399999999999995</v>
      </c>
      <c r="V133" s="15">
        <f t="shared" si="9"/>
        <v>53.54330708661417</v>
      </c>
      <c r="W133" s="15">
        <v>8</v>
      </c>
      <c r="X133" s="47">
        <f t="shared" si="10"/>
        <v>2</v>
      </c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s="6" customFormat="1" ht="17" x14ac:dyDescent="0.2">
      <c r="A134" s="4" t="s">
        <v>3</v>
      </c>
      <c r="B134" s="4">
        <v>1</v>
      </c>
      <c r="C134" s="4" t="s">
        <v>8</v>
      </c>
      <c r="D134" s="4">
        <v>1324</v>
      </c>
      <c r="E134" s="38" t="s">
        <v>241</v>
      </c>
      <c r="F134" s="67">
        <v>3</v>
      </c>
      <c r="G134" s="5">
        <v>852</v>
      </c>
      <c r="H134" s="9">
        <f>G134/D134*100</f>
        <v>64.350453172205434</v>
      </c>
      <c r="I134" s="5"/>
      <c r="J134" s="7">
        <v>6</v>
      </c>
      <c r="K134" s="21">
        <f>D134/(I134+J134)</f>
        <v>220.66666666666666</v>
      </c>
      <c r="L134" s="21">
        <f>J134/D134*10000</f>
        <v>45.317220543806648</v>
      </c>
      <c r="M134" s="7">
        <v>142</v>
      </c>
      <c r="N134" s="7" t="s">
        <v>29</v>
      </c>
      <c r="O134" s="14" t="s">
        <v>18</v>
      </c>
      <c r="P134" s="7" t="s">
        <v>14</v>
      </c>
      <c r="Q134" s="5"/>
      <c r="R134" s="5">
        <v>6</v>
      </c>
      <c r="S134" s="5"/>
      <c r="T134" s="5"/>
      <c r="U134" s="9">
        <f t="shared" ref="U134:U136" si="174">(Q134*$Z$2)+(R134)+(S134*$Z$4)+(T134*$Z$8)</f>
        <v>6</v>
      </c>
      <c r="V134" s="15">
        <f>U134/(D134/10000)</f>
        <v>45.317220543806648</v>
      </c>
      <c r="W134" s="15">
        <v>12</v>
      </c>
      <c r="X134" s="47">
        <f>W134/(I134+J134)</f>
        <v>2</v>
      </c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s="6" customFormat="1" ht="17" x14ac:dyDescent="0.2">
      <c r="A135" s="60" t="s">
        <v>351</v>
      </c>
      <c r="B135" s="4">
        <v>1</v>
      </c>
      <c r="C135" s="4" t="s">
        <v>352</v>
      </c>
      <c r="D135" s="4">
        <v>1676</v>
      </c>
      <c r="E135" s="38" t="s">
        <v>353</v>
      </c>
      <c r="F135" s="67">
        <v>3</v>
      </c>
      <c r="G135" s="5">
        <v>1317</v>
      </c>
      <c r="H135" s="9">
        <f>G135/D135*100</f>
        <v>78.579952267303099</v>
      </c>
      <c r="I135" s="5"/>
      <c r="J135" s="7">
        <v>8</v>
      </c>
      <c r="K135" s="21">
        <f t="shared" ref="K135" si="175">D135/(I135+J135)</f>
        <v>209.5</v>
      </c>
      <c r="L135" s="21">
        <f>J135/D135*10000</f>
        <v>47.732696897374701</v>
      </c>
      <c r="M135" s="7" t="s">
        <v>354</v>
      </c>
      <c r="N135" s="7" t="s">
        <v>29</v>
      </c>
      <c r="O135" s="14" t="s">
        <v>18</v>
      </c>
      <c r="P135" s="7" t="s">
        <v>14</v>
      </c>
      <c r="Q135" s="5"/>
      <c r="R135" s="5">
        <v>8</v>
      </c>
      <c r="S135" s="5"/>
      <c r="T135" s="5"/>
      <c r="U135" s="9">
        <f t="shared" si="174"/>
        <v>8</v>
      </c>
      <c r="V135" s="15">
        <f t="shared" ref="V135" si="176">U135/(D135/10000)</f>
        <v>47.732696897374701</v>
      </c>
      <c r="W135" s="15">
        <v>16</v>
      </c>
      <c r="X135" s="47">
        <f t="shared" ref="X135" si="177">W135/(I135+J135)</f>
        <v>2</v>
      </c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s="6" customFormat="1" ht="16" x14ac:dyDescent="0.2">
      <c r="A136" s="29" t="s">
        <v>430</v>
      </c>
      <c r="B136" s="5">
        <v>1</v>
      </c>
      <c r="C136" s="5" t="s">
        <v>122</v>
      </c>
      <c r="D136" s="5">
        <v>5474</v>
      </c>
      <c r="E136" s="14" t="s">
        <v>431</v>
      </c>
      <c r="F136" s="17" t="s">
        <v>104</v>
      </c>
      <c r="G136" s="5">
        <v>4186</v>
      </c>
      <c r="H136" s="9">
        <f t="shared" ref="H136" si="178">G136/D136*100</f>
        <v>76.470588235294116</v>
      </c>
      <c r="I136" s="5"/>
      <c r="J136" s="7">
        <v>44</v>
      </c>
      <c r="K136" s="21">
        <f t="shared" ref="K136" si="179">D136/(I136+J136)</f>
        <v>124.40909090909091</v>
      </c>
      <c r="L136" s="21">
        <f>(J136+I136)/D136*10000</f>
        <v>80.379978078187804</v>
      </c>
      <c r="M136" s="13" t="s">
        <v>433</v>
      </c>
      <c r="N136" s="7" t="s">
        <v>371</v>
      </c>
      <c r="O136" s="14" t="s">
        <v>432</v>
      </c>
      <c r="P136" s="7" t="s">
        <v>510</v>
      </c>
      <c r="Q136" s="5"/>
      <c r="R136" s="5">
        <v>12</v>
      </c>
      <c r="S136" s="5">
        <v>32</v>
      </c>
      <c r="T136" s="5"/>
      <c r="U136" s="9">
        <f t="shared" si="174"/>
        <v>35.68</v>
      </c>
      <c r="V136" s="15">
        <f t="shared" ref="V136" si="180">U136/(D136/10000)</f>
        <v>65.180854950675922</v>
      </c>
      <c r="W136" s="15">
        <v>41</v>
      </c>
      <c r="X136" s="47">
        <f t="shared" ref="X136" si="181">W136/(I136+J136)</f>
        <v>0.93181818181818177</v>
      </c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s="6" customFormat="1" ht="16" x14ac:dyDescent="0.2">
      <c r="A137" s="5"/>
      <c r="B137" s="5"/>
      <c r="C137" s="5"/>
      <c r="D137" s="5"/>
      <c r="E137" s="14"/>
      <c r="F137" s="17"/>
      <c r="G137" s="5"/>
      <c r="H137" s="5"/>
      <c r="I137" s="5"/>
      <c r="J137" s="7"/>
      <c r="K137" s="21"/>
      <c r="L137" s="21"/>
      <c r="M137" s="7"/>
      <c r="N137" s="7"/>
      <c r="O137" s="14" t="s">
        <v>90</v>
      </c>
      <c r="P137" s="7"/>
      <c r="Q137" s="5"/>
      <c r="R137" s="5"/>
      <c r="S137" s="5"/>
      <c r="T137" s="5"/>
      <c r="U137" s="9"/>
      <c r="V137" s="15"/>
      <c r="W137" s="15"/>
      <c r="X137" s="47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s="6" customFormat="1" ht="16" x14ac:dyDescent="0.2">
      <c r="A138" s="1" t="s">
        <v>59</v>
      </c>
      <c r="B138" s="1"/>
      <c r="C138" s="5"/>
      <c r="D138" s="5"/>
      <c r="E138" s="14"/>
      <c r="F138" s="17"/>
      <c r="G138" s="5"/>
      <c r="H138" s="5"/>
      <c r="I138" s="5"/>
      <c r="J138" s="7"/>
      <c r="K138" s="21"/>
      <c r="L138" s="21"/>
      <c r="M138" s="13"/>
      <c r="N138" s="7"/>
      <c r="O138" s="14"/>
      <c r="P138" s="7"/>
      <c r="Q138" s="5" t="s">
        <v>262</v>
      </c>
      <c r="R138" s="5" t="s">
        <v>263</v>
      </c>
      <c r="S138" s="5" t="s">
        <v>264</v>
      </c>
      <c r="T138" s="5" t="s">
        <v>265</v>
      </c>
      <c r="U138" s="9"/>
      <c r="V138" s="15"/>
      <c r="W138" s="15"/>
      <c r="X138" s="47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s="6" customFormat="1" ht="16" x14ac:dyDescent="0.2">
      <c r="E139" s="19"/>
      <c r="F139" s="68"/>
      <c r="K139" s="21"/>
      <c r="L139" s="21"/>
      <c r="O139" s="19"/>
      <c r="Q139" s="5"/>
      <c r="R139" s="5"/>
      <c r="S139" s="5"/>
      <c r="T139" s="5"/>
      <c r="U139" s="9"/>
      <c r="V139" s="15"/>
      <c r="W139" s="15"/>
      <c r="X139" s="47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s="6" customFormat="1" ht="16" x14ac:dyDescent="0.2">
      <c r="A140" s="42" t="s">
        <v>97</v>
      </c>
      <c r="B140" s="5">
        <v>1</v>
      </c>
      <c r="C140" s="5" t="s">
        <v>8</v>
      </c>
      <c r="D140" s="5">
        <v>858</v>
      </c>
      <c r="E140" s="14" t="s">
        <v>243</v>
      </c>
      <c r="F140" s="17">
        <v>1</v>
      </c>
      <c r="G140" s="5">
        <v>431</v>
      </c>
      <c r="H140" s="9">
        <f t="shared" ref="H140:H153" si="182">G140/D140*100</f>
        <v>50.233100233100238</v>
      </c>
      <c r="I140" s="5">
        <v>1</v>
      </c>
      <c r="J140" s="7">
        <v>2</v>
      </c>
      <c r="K140" s="21">
        <f t="shared" ref="K140:K153" si="183">D140/(I140+J140)</f>
        <v>286</v>
      </c>
      <c r="L140" s="21">
        <f>J140/D140*10000</f>
        <v>23.310023310023311</v>
      </c>
      <c r="M140" s="7">
        <v>147.5</v>
      </c>
      <c r="N140" s="7" t="s">
        <v>30</v>
      </c>
      <c r="O140" s="14" t="s">
        <v>22</v>
      </c>
      <c r="P140" s="7" t="s">
        <v>12</v>
      </c>
      <c r="Q140" s="5"/>
      <c r="R140" s="5">
        <v>3</v>
      </c>
      <c r="S140" s="5"/>
      <c r="T140" s="5"/>
      <c r="U140" s="9">
        <f t="shared" ref="U140:U153" si="184">(Q140*$Z$2)+(R140)+(S140*$Z$4)+(T140*$Z$8)</f>
        <v>3</v>
      </c>
      <c r="V140" s="15">
        <f t="shared" si="9"/>
        <v>34.965034965034967</v>
      </c>
      <c r="W140" s="15">
        <v>6</v>
      </c>
      <c r="X140" s="47">
        <f t="shared" si="10"/>
        <v>2</v>
      </c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s="6" customFormat="1" ht="16" x14ac:dyDescent="0.2">
      <c r="A141" s="42" t="s">
        <v>69</v>
      </c>
      <c r="B141" s="5">
        <v>1</v>
      </c>
      <c r="C141" s="5" t="s">
        <v>8</v>
      </c>
      <c r="D141" s="5">
        <v>847</v>
      </c>
      <c r="E141" s="14" t="s">
        <v>244</v>
      </c>
      <c r="F141" s="17">
        <v>1</v>
      </c>
      <c r="G141" s="5">
        <v>338</v>
      </c>
      <c r="H141" s="9">
        <f t="shared" si="182"/>
        <v>39.905548996458087</v>
      </c>
      <c r="I141" s="5">
        <v>1</v>
      </c>
      <c r="J141" s="7">
        <v>2</v>
      </c>
      <c r="K141" s="21">
        <f t="shared" si="183"/>
        <v>282.33333333333331</v>
      </c>
      <c r="L141" s="21">
        <f>(J141+I141)/D141*10000</f>
        <v>35.419126328217239</v>
      </c>
      <c r="M141" s="7" t="s">
        <v>70</v>
      </c>
      <c r="N141" s="7" t="s">
        <v>30</v>
      </c>
      <c r="O141" s="14" t="s">
        <v>71</v>
      </c>
      <c r="P141" s="7" t="s">
        <v>103</v>
      </c>
      <c r="Q141" s="5"/>
      <c r="R141" s="5">
        <v>3</v>
      </c>
      <c r="S141" s="5"/>
      <c r="T141" s="5"/>
      <c r="U141" s="9">
        <f t="shared" si="184"/>
        <v>3</v>
      </c>
      <c r="V141" s="15">
        <f t="shared" si="9"/>
        <v>35.419126328217239</v>
      </c>
      <c r="W141" s="15">
        <v>6</v>
      </c>
      <c r="X141" s="47">
        <f t="shared" si="10"/>
        <v>2</v>
      </c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s="6" customFormat="1" ht="16" x14ac:dyDescent="0.2">
      <c r="A142" s="42" t="s">
        <v>48</v>
      </c>
      <c r="B142" s="5">
        <v>1</v>
      </c>
      <c r="C142" s="5" t="s">
        <v>8</v>
      </c>
      <c r="D142" s="5">
        <v>842</v>
      </c>
      <c r="E142" s="14" t="s">
        <v>245</v>
      </c>
      <c r="F142" s="17">
        <v>1</v>
      </c>
      <c r="G142" s="5">
        <v>367</v>
      </c>
      <c r="H142" s="9">
        <f t="shared" si="182"/>
        <v>43.586698337292162</v>
      </c>
      <c r="I142" s="5">
        <v>1</v>
      </c>
      <c r="J142" s="7">
        <v>1</v>
      </c>
      <c r="K142" s="21">
        <f t="shared" si="183"/>
        <v>421</v>
      </c>
      <c r="L142" s="21">
        <f>(J142+I142)/D142*10000</f>
        <v>23.752969121140143</v>
      </c>
      <c r="M142" s="7" t="s">
        <v>49</v>
      </c>
      <c r="N142" s="7" t="s">
        <v>86</v>
      </c>
      <c r="O142" s="14" t="s">
        <v>79</v>
      </c>
      <c r="P142" s="7" t="s">
        <v>12</v>
      </c>
      <c r="Q142" s="5">
        <v>1</v>
      </c>
      <c r="R142" s="5">
        <v>1</v>
      </c>
      <c r="S142" s="5"/>
      <c r="T142" s="5"/>
      <c r="U142" s="9">
        <f t="shared" si="184"/>
        <v>2.48</v>
      </c>
      <c r="V142" s="15">
        <f t="shared" si="9"/>
        <v>29.453681710213779</v>
      </c>
      <c r="W142" s="15">
        <v>4</v>
      </c>
      <c r="X142" s="47">
        <f t="shared" si="10"/>
        <v>2</v>
      </c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s="6" customFormat="1" ht="16" x14ac:dyDescent="0.2">
      <c r="A143" s="29" t="s">
        <v>143</v>
      </c>
      <c r="B143" s="5">
        <v>1</v>
      </c>
      <c r="C143" s="5" t="s">
        <v>144</v>
      </c>
      <c r="D143" s="5">
        <v>544</v>
      </c>
      <c r="E143" s="14" t="s">
        <v>246</v>
      </c>
      <c r="F143" s="17">
        <v>1</v>
      </c>
      <c r="G143" s="5">
        <v>344</v>
      </c>
      <c r="H143" s="9">
        <f>G143/D143*100</f>
        <v>63.235294117647058</v>
      </c>
      <c r="I143" s="5"/>
      <c r="J143" s="7">
        <v>2</v>
      </c>
      <c r="K143" s="21">
        <f>D143/(I143+J143)</f>
        <v>272</v>
      </c>
      <c r="L143" s="21">
        <f>(J143+I143)/D143*10000</f>
        <v>36.764705882352942</v>
      </c>
      <c r="M143" s="7" t="s">
        <v>145</v>
      </c>
      <c r="N143" s="7" t="s">
        <v>146</v>
      </c>
      <c r="O143" s="14" t="s">
        <v>147</v>
      </c>
      <c r="P143" s="7" t="s">
        <v>12</v>
      </c>
      <c r="Q143" s="5">
        <v>2</v>
      </c>
      <c r="R143" s="5"/>
      <c r="S143" s="5"/>
      <c r="T143" s="5"/>
      <c r="U143" s="9">
        <f t="shared" si="184"/>
        <v>2.96</v>
      </c>
      <c r="V143" s="44">
        <f t="shared" si="9"/>
        <v>54.411764705882355</v>
      </c>
      <c r="W143" s="15">
        <v>4</v>
      </c>
      <c r="X143" s="47">
        <f t="shared" si="10"/>
        <v>2</v>
      </c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s="6" customFormat="1" ht="16" x14ac:dyDescent="0.2">
      <c r="A144" s="29" t="s">
        <v>334</v>
      </c>
      <c r="B144" s="5">
        <v>1</v>
      </c>
      <c r="C144" s="5" t="s">
        <v>335</v>
      </c>
      <c r="D144" s="5">
        <v>816</v>
      </c>
      <c r="E144" s="14" t="s">
        <v>336</v>
      </c>
      <c r="F144" s="17">
        <v>1</v>
      </c>
      <c r="G144" s="5">
        <v>305</v>
      </c>
      <c r="H144" s="9">
        <f>G144/D144*100</f>
        <v>37.377450980392155</v>
      </c>
      <c r="I144" s="5"/>
      <c r="J144" s="7">
        <v>2</v>
      </c>
      <c r="K144" s="21">
        <f>D144/(I144+J144)</f>
        <v>408</v>
      </c>
      <c r="L144" s="21">
        <f>(J144+I144)/D144*10000</f>
        <v>24.509803921568626</v>
      </c>
      <c r="M144" s="7" t="s">
        <v>337</v>
      </c>
      <c r="N144" s="7" t="s">
        <v>338</v>
      </c>
      <c r="O144" s="14" t="s">
        <v>339</v>
      </c>
      <c r="P144" s="7" t="s">
        <v>127</v>
      </c>
      <c r="Q144" s="5"/>
      <c r="R144" s="5">
        <v>2</v>
      </c>
      <c r="S144" s="5"/>
      <c r="T144" s="5"/>
      <c r="U144" s="9">
        <f t="shared" si="184"/>
        <v>2</v>
      </c>
      <c r="V144" s="44">
        <f t="shared" ref="V144" si="185">U144/(D144/10000)</f>
        <v>24.509803921568626</v>
      </c>
      <c r="W144" s="15">
        <v>4</v>
      </c>
      <c r="X144" s="47">
        <f t="shared" ref="X144" si="186">W144/(I144+J144)</f>
        <v>2</v>
      </c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s="6" customFormat="1" ht="16" x14ac:dyDescent="0.2">
      <c r="A145" s="5" t="s">
        <v>100</v>
      </c>
      <c r="B145" s="5">
        <v>1</v>
      </c>
      <c r="C145" s="5" t="s">
        <v>9</v>
      </c>
      <c r="D145" s="5">
        <v>855</v>
      </c>
      <c r="E145" s="14" t="s">
        <v>247</v>
      </c>
      <c r="F145" s="17">
        <v>1</v>
      </c>
      <c r="G145" s="5">
        <v>272</v>
      </c>
      <c r="H145" s="9">
        <f t="shared" si="182"/>
        <v>31.812865497076025</v>
      </c>
      <c r="I145" s="5"/>
      <c r="J145" s="7">
        <v>2</v>
      </c>
      <c r="K145" s="21">
        <f t="shared" si="183"/>
        <v>427.5</v>
      </c>
      <c r="L145" s="21">
        <f>(J145+I145)/D145*10000</f>
        <v>23.391812865497077</v>
      </c>
      <c r="M145" s="7">
        <v>136</v>
      </c>
      <c r="N145" s="7" t="s">
        <v>101</v>
      </c>
      <c r="O145" s="14" t="s">
        <v>102</v>
      </c>
      <c r="P145" s="7" t="s">
        <v>15</v>
      </c>
      <c r="Q145" s="5">
        <v>2</v>
      </c>
      <c r="R145" s="5"/>
      <c r="S145" s="5"/>
      <c r="T145" s="5"/>
      <c r="U145" s="9">
        <f t="shared" si="184"/>
        <v>2.96</v>
      </c>
      <c r="V145" s="15">
        <f t="shared" si="9"/>
        <v>34.619883040935669</v>
      </c>
      <c r="W145" s="15">
        <v>6</v>
      </c>
      <c r="X145" s="47">
        <f t="shared" si="10"/>
        <v>3</v>
      </c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s="6" customFormat="1" ht="16" x14ac:dyDescent="0.2">
      <c r="A146" s="5" t="s">
        <v>136</v>
      </c>
      <c r="B146" s="5">
        <v>1</v>
      </c>
      <c r="C146" s="5" t="s">
        <v>122</v>
      </c>
      <c r="D146" s="5">
        <v>653</v>
      </c>
      <c r="E146" s="14" t="s">
        <v>248</v>
      </c>
      <c r="F146" s="17">
        <v>1</v>
      </c>
      <c r="G146" s="5">
        <v>276</v>
      </c>
      <c r="H146" s="9">
        <f>G146/D146*100</f>
        <v>42.266462480857584</v>
      </c>
      <c r="I146" s="5"/>
      <c r="J146" s="7">
        <v>3</v>
      </c>
      <c r="K146" s="22">
        <f>D146/(I146+J146)</f>
        <v>217.66666666666666</v>
      </c>
      <c r="L146" s="22">
        <f>J146/D146*10000</f>
        <v>45.941807044410417</v>
      </c>
      <c r="M146" s="7" t="s">
        <v>154</v>
      </c>
      <c r="N146" s="7" t="s">
        <v>138</v>
      </c>
      <c r="O146" s="14" t="s">
        <v>137</v>
      </c>
      <c r="P146" s="7" t="s">
        <v>15</v>
      </c>
      <c r="Q146" s="5"/>
      <c r="R146" s="5"/>
      <c r="S146" s="5">
        <v>3</v>
      </c>
      <c r="T146" s="5"/>
      <c r="U146" s="9">
        <f t="shared" si="184"/>
        <v>2.2199999999999998</v>
      </c>
      <c r="V146" s="15">
        <f t="shared" si="9"/>
        <v>33.996937212863706</v>
      </c>
      <c r="W146" s="15">
        <v>3</v>
      </c>
      <c r="X146" s="47">
        <f t="shared" si="10"/>
        <v>1</v>
      </c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s="6" customFormat="1" ht="16" x14ac:dyDescent="0.2">
      <c r="A147" s="29" t="s">
        <v>151</v>
      </c>
      <c r="B147" s="5">
        <v>1</v>
      </c>
      <c r="C147" s="5" t="s">
        <v>144</v>
      </c>
      <c r="D147" s="5">
        <v>780.2</v>
      </c>
      <c r="E147" s="14" t="s">
        <v>249</v>
      </c>
      <c r="F147" s="17">
        <v>2</v>
      </c>
      <c r="G147" s="5">
        <v>366</v>
      </c>
      <c r="H147" s="9">
        <f>G147/D147*100</f>
        <v>46.911048449115611</v>
      </c>
      <c r="I147" s="5"/>
      <c r="J147" s="7">
        <v>2</v>
      </c>
      <c r="K147" s="21">
        <f>D147/(I147+J147)</f>
        <v>390.1</v>
      </c>
      <c r="L147" s="21">
        <f>(J147+I147)/D147*10000</f>
        <v>25.634452704434761</v>
      </c>
      <c r="M147" s="13">
        <v>181184</v>
      </c>
      <c r="N147" s="7" t="s">
        <v>30</v>
      </c>
      <c r="O147" s="14" t="s">
        <v>92</v>
      </c>
      <c r="P147" s="7" t="s">
        <v>127</v>
      </c>
      <c r="Q147" s="5"/>
      <c r="R147" s="5">
        <v>2</v>
      </c>
      <c r="S147" s="5"/>
      <c r="T147" s="5"/>
      <c r="U147" s="9">
        <f t="shared" si="184"/>
        <v>2</v>
      </c>
      <c r="V147" s="15">
        <f t="shared" si="9"/>
        <v>25.634452704434757</v>
      </c>
      <c r="W147" s="15">
        <v>6</v>
      </c>
      <c r="X147" s="47">
        <f t="shared" si="10"/>
        <v>3</v>
      </c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s="6" customFormat="1" ht="16" x14ac:dyDescent="0.2">
      <c r="A148" s="5" t="s">
        <v>115</v>
      </c>
      <c r="B148" s="5">
        <v>1</v>
      </c>
      <c r="C148" s="5" t="s">
        <v>91</v>
      </c>
      <c r="D148" s="5">
        <v>741</v>
      </c>
      <c r="E148" s="14" t="s">
        <v>250</v>
      </c>
      <c r="F148" s="17">
        <v>2</v>
      </c>
      <c r="G148" s="5">
        <v>406</v>
      </c>
      <c r="H148" s="9">
        <f t="shared" si="182"/>
        <v>54.790823211875839</v>
      </c>
      <c r="I148" s="5"/>
      <c r="J148" s="7">
        <v>2</v>
      </c>
      <c r="K148" s="21">
        <f t="shared" si="183"/>
        <v>370.5</v>
      </c>
      <c r="L148" s="21">
        <f>(J148+I148)/D148*10000</f>
        <v>26.990553306342779</v>
      </c>
      <c r="M148" s="7">
        <v>203</v>
      </c>
      <c r="N148" s="7" t="s">
        <v>30</v>
      </c>
      <c r="O148" s="14" t="s">
        <v>92</v>
      </c>
      <c r="P148" s="7" t="s">
        <v>12</v>
      </c>
      <c r="Q148" s="5"/>
      <c r="R148" s="5">
        <v>2</v>
      </c>
      <c r="S148" s="5"/>
      <c r="T148" s="5"/>
      <c r="U148" s="9">
        <f t="shared" si="184"/>
        <v>2</v>
      </c>
      <c r="V148" s="15">
        <f t="shared" si="9"/>
        <v>26.990553306342779</v>
      </c>
      <c r="W148" s="15">
        <v>6</v>
      </c>
      <c r="X148" s="47">
        <f t="shared" si="10"/>
        <v>3</v>
      </c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s="6" customFormat="1" ht="16" x14ac:dyDescent="0.2">
      <c r="A149" s="5" t="s">
        <v>99</v>
      </c>
      <c r="B149" s="5">
        <v>1</v>
      </c>
      <c r="C149" s="5" t="s">
        <v>8</v>
      </c>
      <c r="D149" s="5">
        <v>613</v>
      </c>
      <c r="E149" s="14" t="s">
        <v>251</v>
      </c>
      <c r="F149" s="17">
        <v>2</v>
      </c>
      <c r="G149" s="5">
        <v>449</v>
      </c>
      <c r="H149" s="43">
        <f t="shared" si="182"/>
        <v>73.246329526916796</v>
      </c>
      <c r="I149" s="5"/>
      <c r="J149" s="7">
        <v>3</v>
      </c>
      <c r="K149" s="21">
        <f t="shared" si="183"/>
        <v>204.33333333333334</v>
      </c>
      <c r="L149" s="21">
        <f>J149/D149*10000</f>
        <v>48.939641109298528</v>
      </c>
      <c r="M149" s="7" t="s">
        <v>77</v>
      </c>
      <c r="N149" s="7" t="s">
        <v>78</v>
      </c>
      <c r="O149" s="14" t="s">
        <v>23</v>
      </c>
      <c r="P149" s="7" t="s">
        <v>12</v>
      </c>
      <c r="Q149" s="5"/>
      <c r="R149" s="5">
        <v>2</v>
      </c>
      <c r="S149" s="5">
        <v>1</v>
      </c>
      <c r="T149" s="5"/>
      <c r="U149" s="9">
        <f t="shared" si="184"/>
        <v>2.74</v>
      </c>
      <c r="V149" s="15">
        <f t="shared" si="9"/>
        <v>44.698205546492659</v>
      </c>
      <c r="W149" s="15">
        <v>6</v>
      </c>
      <c r="X149" s="47">
        <f t="shared" si="10"/>
        <v>2</v>
      </c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s="6" customFormat="1" ht="16" x14ac:dyDescent="0.2">
      <c r="A150" s="5" t="s">
        <v>98</v>
      </c>
      <c r="B150" s="5">
        <v>1</v>
      </c>
      <c r="C150" s="5" t="s">
        <v>8</v>
      </c>
      <c r="D150" s="5">
        <v>613</v>
      </c>
      <c r="E150" s="14" t="s">
        <v>251</v>
      </c>
      <c r="F150" s="17">
        <v>2</v>
      </c>
      <c r="G150" s="5">
        <v>449</v>
      </c>
      <c r="H150" s="43">
        <f>G150/D150*100</f>
        <v>73.246329526916796</v>
      </c>
      <c r="I150" s="5"/>
      <c r="J150" s="7">
        <v>3</v>
      </c>
      <c r="K150" s="22">
        <f t="shared" si="183"/>
        <v>204.33333333333334</v>
      </c>
      <c r="L150" s="22">
        <f>J150/D150*10000</f>
        <v>48.939641109298528</v>
      </c>
      <c r="M150" s="7" t="s">
        <v>77</v>
      </c>
      <c r="N150" s="7" t="s">
        <v>78</v>
      </c>
      <c r="O150" s="14" t="s">
        <v>23</v>
      </c>
      <c r="P150" s="7" t="s">
        <v>12</v>
      </c>
      <c r="Q150" s="5"/>
      <c r="R150" s="5">
        <v>2</v>
      </c>
      <c r="S150" s="5">
        <v>1</v>
      </c>
      <c r="T150" s="5"/>
      <c r="U150" s="9">
        <f t="shared" si="184"/>
        <v>2.74</v>
      </c>
      <c r="V150" s="15">
        <f t="shared" si="9"/>
        <v>44.698205546492659</v>
      </c>
      <c r="W150" s="15">
        <v>6</v>
      </c>
      <c r="X150" s="47">
        <f t="shared" si="10"/>
        <v>2</v>
      </c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s="6" customFormat="1" ht="16" x14ac:dyDescent="0.2">
      <c r="A151" s="5" t="s">
        <v>24</v>
      </c>
      <c r="B151" s="5">
        <v>1</v>
      </c>
      <c r="C151" s="5" t="s">
        <v>8</v>
      </c>
      <c r="D151" s="5">
        <v>680</v>
      </c>
      <c r="E151" s="14" t="s">
        <v>253</v>
      </c>
      <c r="F151" s="17">
        <v>2</v>
      </c>
      <c r="G151" s="5">
        <v>469</v>
      </c>
      <c r="H151" s="9">
        <f t="shared" si="182"/>
        <v>68.970588235294116</v>
      </c>
      <c r="I151" s="5"/>
      <c r="J151" s="7">
        <v>3</v>
      </c>
      <c r="K151" s="21">
        <f t="shared" si="183"/>
        <v>226.66666666666666</v>
      </c>
      <c r="L151" s="21">
        <f>J151/D151*10000</f>
        <v>44.117647058823529</v>
      </c>
      <c r="M151" s="7" t="s">
        <v>75</v>
      </c>
      <c r="N151" s="7" t="s">
        <v>30</v>
      </c>
      <c r="O151" s="14" t="s">
        <v>31</v>
      </c>
      <c r="P151" s="7" t="s">
        <v>12</v>
      </c>
      <c r="Q151" s="5"/>
      <c r="R151" s="5">
        <v>3</v>
      </c>
      <c r="S151" s="5"/>
      <c r="T151" s="5"/>
      <c r="U151" s="9">
        <f t="shared" si="184"/>
        <v>3</v>
      </c>
      <c r="V151" s="15">
        <f t="shared" si="9"/>
        <v>44.117647058823529</v>
      </c>
      <c r="W151" s="15">
        <v>6</v>
      </c>
      <c r="X151" s="47">
        <f t="shared" si="10"/>
        <v>2</v>
      </c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s="6" customFormat="1" ht="16" x14ac:dyDescent="0.2">
      <c r="A152" s="5" t="s">
        <v>72</v>
      </c>
      <c r="B152" s="5">
        <v>1</v>
      </c>
      <c r="C152" s="5" t="s">
        <v>8</v>
      </c>
      <c r="D152" s="5">
        <v>676</v>
      </c>
      <c r="E152" s="14" t="s">
        <v>252</v>
      </c>
      <c r="F152" s="17">
        <v>2</v>
      </c>
      <c r="G152" s="5">
        <v>469</v>
      </c>
      <c r="H152" s="9">
        <f t="shared" si="182"/>
        <v>69.378698224852073</v>
      </c>
      <c r="I152" s="5"/>
      <c r="J152" s="7">
        <v>3</v>
      </c>
      <c r="K152" s="21">
        <f t="shared" si="183"/>
        <v>225.33333333333334</v>
      </c>
      <c r="L152" s="21">
        <f>J152/D152*10000</f>
        <v>44.378698224852073</v>
      </c>
      <c r="M152" s="7" t="s">
        <v>76</v>
      </c>
      <c r="N152" s="7" t="s">
        <v>30</v>
      </c>
      <c r="O152" s="14" t="s">
        <v>31</v>
      </c>
      <c r="P152" s="7" t="s">
        <v>12</v>
      </c>
      <c r="Q152" s="5"/>
      <c r="R152" s="5">
        <v>3</v>
      </c>
      <c r="S152" s="5"/>
      <c r="T152" s="5"/>
      <c r="U152" s="9">
        <f t="shared" si="184"/>
        <v>3</v>
      </c>
      <c r="V152" s="15">
        <f t="shared" si="9"/>
        <v>44.378698224852073</v>
      </c>
      <c r="W152" s="15">
        <v>6</v>
      </c>
      <c r="X152" s="47">
        <f t="shared" si="10"/>
        <v>2</v>
      </c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s="6" customFormat="1" ht="16" x14ac:dyDescent="0.2">
      <c r="A153" s="5" t="s">
        <v>73</v>
      </c>
      <c r="B153" s="5">
        <v>1</v>
      </c>
      <c r="C153" s="5" t="s">
        <v>8</v>
      </c>
      <c r="D153" s="5">
        <v>676</v>
      </c>
      <c r="E153" s="14" t="s">
        <v>252</v>
      </c>
      <c r="F153" s="17">
        <v>2</v>
      </c>
      <c r="G153" s="5">
        <v>473</v>
      </c>
      <c r="H153" s="9">
        <f t="shared" si="182"/>
        <v>69.970414201183431</v>
      </c>
      <c r="I153" s="5"/>
      <c r="J153" s="7">
        <v>3</v>
      </c>
      <c r="K153" s="21">
        <f t="shared" si="183"/>
        <v>225.33333333333334</v>
      </c>
      <c r="L153" s="21">
        <f>J153/D153*10000</f>
        <v>44.378698224852073</v>
      </c>
      <c r="M153" s="7" t="s">
        <v>74</v>
      </c>
      <c r="N153" s="7" t="s">
        <v>30</v>
      </c>
      <c r="O153" s="14" t="s">
        <v>31</v>
      </c>
      <c r="P153" s="7" t="s">
        <v>12</v>
      </c>
      <c r="Q153" s="5"/>
      <c r="R153" s="5">
        <v>3</v>
      </c>
      <c r="S153" s="5"/>
      <c r="T153" s="5"/>
      <c r="U153" s="9">
        <f t="shared" si="184"/>
        <v>3</v>
      </c>
      <c r="V153" s="15">
        <f t="shared" si="9"/>
        <v>44.378698224852073</v>
      </c>
      <c r="W153" s="15">
        <v>6</v>
      </c>
      <c r="X153" s="47">
        <f t="shared" si="10"/>
        <v>2</v>
      </c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s="6" customFormat="1" ht="16" x14ac:dyDescent="0.2">
      <c r="A154" s="5"/>
      <c r="B154" s="5"/>
      <c r="C154" s="5"/>
      <c r="D154" s="5"/>
      <c r="E154" s="14"/>
      <c r="F154" s="17"/>
      <c r="G154" s="5"/>
      <c r="H154" s="5"/>
      <c r="I154" s="5"/>
      <c r="J154" s="7"/>
      <c r="K154" s="21"/>
      <c r="L154" s="21"/>
      <c r="M154" s="7"/>
      <c r="N154" s="7"/>
      <c r="O154" s="14"/>
      <c r="P154" s="7"/>
      <c r="Q154" s="5"/>
      <c r="R154" s="5"/>
      <c r="S154" s="5"/>
      <c r="T154" s="5"/>
      <c r="U154" s="9"/>
      <c r="V154" s="15"/>
      <c r="W154" s="15"/>
      <c r="X154" s="47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s="6" customFormat="1" ht="16" x14ac:dyDescent="0.2">
      <c r="A155" s="1" t="s">
        <v>33</v>
      </c>
      <c r="B155" s="1"/>
      <c r="C155" s="5"/>
      <c r="D155" s="5"/>
      <c r="E155" s="14"/>
      <c r="F155" s="17"/>
      <c r="G155" s="5"/>
      <c r="H155" s="5"/>
      <c r="I155" s="5"/>
      <c r="J155" s="7"/>
      <c r="K155" s="21"/>
      <c r="L155" s="21"/>
      <c r="M155" s="7"/>
      <c r="N155" s="7"/>
      <c r="O155" s="14"/>
      <c r="P155" s="7"/>
      <c r="Q155" s="5"/>
      <c r="R155" s="5"/>
      <c r="S155" s="5"/>
      <c r="T155" s="5"/>
      <c r="U155" s="9"/>
      <c r="V155" s="15"/>
      <c r="W155" s="15"/>
      <c r="X155" s="47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s="6" customFormat="1" ht="16" x14ac:dyDescent="0.2">
      <c r="C156" s="5"/>
      <c r="D156" s="5"/>
      <c r="E156" s="14"/>
      <c r="F156" s="17"/>
      <c r="G156" s="5"/>
      <c r="H156" s="5"/>
      <c r="I156" s="5"/>
      <c r="J156" s="7"/>
      <c r="K156" s="21"/>
      <c r="L156" s="21"/>
      <c r="M156" s="7"/>
      <c r="N156" s="7"/>
      <c r="O156" s="14"/>
      <c r="P156" s="7"/>
      <c r="Q156" s="5"/>
      <c r="R156" s="5"/>
      <c r="S156" s="5"/>
      <c r="T156" s="5"/>
      <c r="U156" s="9"/>
      <c r="V156" s="15"/>
      <c r="W156" s="15"/>
      <c r="X156" s="47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s="6" customFormat="1" ht="16" x14ac:dyDescent="0.2">
      <c r="A157" s="37" t="s">
        <v>650</v>
      </c>
      <c r="B157" s="5">
        <v>1</v>
      </c>
      <c r="C157" s="5" t="s">
        <v>122</v>
      </c>
      <c r="D157" s="5">
        <v>1040.5</v>
      </c>
      <c r="E157" s="14" t="s">
        <v>631</v>
      </c>
      <c r="F157" s="17">
        <v>2</v>
      </c>
      <c r="G157" s="5">
        <v>672</v>
      </c>
      <c r="H157" s="9">
        <f t="shared" ref="H157" si="187">G157/D157*100</f>
        <v>64.58433445458914</v>
      </c>
      <c r="I157" s="5"/>
      <c r="J157" s="7">
        <v>14</v>
      </c>
      <c r="K157" s="21">
        <f t="shared" ref="K157" si="188">D157/(I157+J157)</f>
        <v>74.321428571428569</v>
      </c>
      <c r="L157" s="22">
        <f t="shared" ref="L157" si="189">J157/D157*10000</f>
        <v>134.55069678039405</v>
      </c>
      <c r="M157" s="5" t="s">
        <v>633</v>
      </c>
      <c r="N157" s="7" t="s">
        <v>632</v>
      </c>
      <c r="O157" s="14" t="s">
        <v>634</v>
      </c>
      <c r="P157" s="7" t="s">
        <v>13</v>
      </c>
      <c r="Q157" s="5"/>
      <c r="R157" s="5"/>
      <c r="S157" s="5"/>
      <c r="T157" s="5">
        <v>14</v>
      </c>
      <c r="U157" s="9">
        <f t="shared" ref="U157" si="190">(Q157*$Z$2)+(R157)+(S157*$Z$4)+(T157*$Z$8)</f>
        <v>7.7000000000000011</v>
      </c>
      <c r="V157" s="15">
        <f t="shared" ref="V157" si="191">U157/(D157/10000)</f>
        <v>74.002883229216735</v>
      </c>
      <c r="W157" s="15">
        <v>7</v>
      </c>
      <c r="X157" s="48">
        <f t="shared" ref="X157" si="192">W157/(I157+J157)</f>
        <v>0.5</v>
      </c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s="6" customFormat="1" ht="16" x14ac:dyDescent="0.2">
      <c r="A158" s="5" t="s">
        <v>37</v>
      </c>
      <c r="B158" s="5">
        <v>1</v>
      </c>
      <c r="C158" s="5" t="s">
        <v>8</v>
      </c>
      <c r="D158" s="5">
        <v>1017</v>
      </c>
      <c r="E158" s="41" t="s">
        <v>254</v>
      </c>
      <c r="F158" s="17">
        <v>2</v>
      </c>
      <c r="G158" s="5">
        <v>812</v>
      </c>
      <c r="H158" s="9">
        <f t="shared" ref="H158:H163" si="193">G158/D158*100</f>
        <v>79.842674532940023</v>
      </c>
      <c r="I158" s="5"/>
      <c r="J158" s="7">
        <v>9</v>
      </c>
      <c r="K158" s="21">
        <f t="shared" ref="K158:K164" si="194">D158/(I158+J158)</f>
        <v>113</v>
      </c>
      <c r="L158" s="21">
        <f t="shared" ref="L158:L163" si="195">J158/D158*10000</f>
        <v>88.495575221238937</v>
      </c>
      <c r="M158" s="7" t="s">
        <v>38</v>
      </c>
      <c r="N158" s="7" t="s">
        <v>83</v>
      </c>
      <c r="O158" s="14" t="s">
        <v>116</v>
      </c>
      <c r="P158" s="7" t="s">
        <v>13</v>
      </c>
      <c r="Q158" s="5"/>
      <c r="R158" s="5"/>
      <c r="S158" s="5">
        <v>9</v>
      </c>
      <c r="T158" s="5"/>
      <c r="U158" s="9">
        <f t="shared" ref="U158:U164" si="196">(Q158*$Z$2)+(R158)+(S158*$Z$4)+(T158*$Z$8)</f>
        <v>6.66</v>
      </c>
      <c r="V158" s="15">
        <f t="shared" si="9"/>
        <v>65.486725663716811</v>
      </c>
      <c r="W158" s="15">
        <v>9</v>
      </c>
      <c r="X158" s="47">
        <f t="shared" si="10"/>
        <v>1</v>
      </c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s="6" customFormat="1" ht="16" x14ac:dyDescent="0.2">
      <c r="A159" s="29" t="s">
        <v>416</v>
      </c>
      <c r="B159" s="5">
        <v>1</v>
      </c>
      <c r="C159" s="5" t="s">
        <v>119</v>
      </c>
      <c r="D159" s="5">
        <v>1012</v>
      </c>
      <c r="E159" s="41" t="s">
        <v>254</v>
      </c>
      <c r="F159" s="17">
        <v>2</v>
      </c>
      <c r="G159" s="5">
        <v>1069</v>
      </c>
      <c r="H159" s="9">
        <f t="shared" si="193"/>
        <v>105.63241106719367</v>
      </c>
      <c r="I159" s="5"/>
      <c r="J159" s="7">
        <v>19</v>
      </c>
      <c r="K159" s="21">
        <f t="shared" si="194"/>
        <v>53.263157894736842</v>
      </c>
      <c r="L159" s="21">
        <f t="shared" si="195"/>
        <v>187.74703557312253</v>
      </c>
      <c r="M159" s="5" t="s">
        <v>417</v>
      </c>
      <c r="N159" s="7" t="s">
        <v>418</v>
      </c>
      <c r="O159" s="14" t="s">
        <v>157</v>
      </c>
      <c r="P159" s="7" t="s">
        <v>13</v>
      </c>
      <c r="Q159" s="5"/>
      <c r="R159" s="5"/>
      <c r="S159" s="5">
        <v>1</v>
      </c>
      <c r="T159" s="5">
        <v>18</v>
      </c>
      <c r="U159" s="9">
        <f t="shared" si="196"/>
        <v>10.64</v>
      </c>
      <c r="V159" s="15">
        <f t="shared" ref="V159" si="197">U159/(D159/10000)</f>
        <v>105.13833992094862</v>
      </c>
      <c r="W159" s="15">
        <v>0</v>
      </c>
      <c r="X159" s="48">
        <f t="shared" ref="X159:X164" si="198">W159/(I159+J159)</f>
        <v>0</v>
      </c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s="6" customFormat="1" ht="16" x14ac:dyDescent="0.2">
      <c r="A160" s="5" t="s">
        <v>155</v>
      </c>
      <c r="B160" s="5">
        <v>1</v>
      </c>
      <c r="C160" s="5" t="s">
        <v>119</v>
      </c>
      <c r="D160" s="5">
        <v>785</v>
      </c>
      <c r="E160" s="14" t="s">
        <v>257</v>
      </c>
      <c r="F160" s="17">
        <v>2</v>
      </c>
      <c r="G160" s="5">
        <v>868</v>
      </c>
      <c r="H160" s="9">
        <f t="shared" si="193"/>
        <v>110.57324840764331</v>
      </c>
      <c r="I160" s="5"/>
      <c r="J160" s="7">
        <v>15</v>
      </c>
      <c r="K160" s="21">
        <f t="shared" si="194"/>
        <v>52.333333333333336</v>
      </c>
      <c r="L160" s="22">
        <f t="shared" si="195"/>
        <v>191.08280254777068</v>
      </c>
      <c r="M160" s="5" t="s">
        <v>156</v>
      </c>
      <c r="N160" s="7" t="s">
        <v>168</v>
      </c>
      <c r="O160" s="14" t="s">
        <v>157</v>
      </c>
      <c r="P160" s="7" t="s">
        <v>13</v>
      </c>
      <c r="Q160" s="5"/>
      <c r="R160" s="5"/>
      <c r="S160" s="5">
        <v>1</v>
      </c>
      <c r="T160" s="5">
        <v>14</v>
      </c>
      <c r="U160" s="9">
        <f t="shared" si="196"/>
        <v>8.4400000000000013</v>
      </c>
      <c r="V160" s="15">
        <f t="shared" si="9"/>
        <v>107.515923566879</v>
      </c>
      <c r="W160" s="15">
        <v>0</v>
      </c>
      <c r="X160" s="48">
        <f t="shared" si="198"/>
        <v>0</v>
      </c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s="6" customFormat="1" ht="16" x14ac:dyDescent="0.2">
      <c r="A161" s="5" t="s">
        <v>34</v>
      </c>
      <c r="B161" s="5">
        <v>1</v>
      </c>
      <c r="C161" s="5" t="s">
        <v>8</v>
      </c>
      <c r="D161" s="5">
        <v>759</v>
      </c>
      <c r="E161" s="14" t="s">
        <v>255</v>
      </c>
      <c r="F161" s="17">
        <v>3</v>
      </c>
      <c r="G161" s="5">
        <v>605</v>
      </c>
      <c r="H161" s="9">
        <f t="shared" si="193"/>
        <v>79.710144927536234</v>
      </c>
      <c r="I161" s="5"/>
      <c r="J161" s="7">
        <v>8</v>
      </c>
      <c r="K161" s="21">
        <f t="shared" si="194"/>
        <v>94.875</v>
      </c>
      <c r="L161" s="21">
        <f t="shared" si="195"/>
        <v>105.40184453227931</v>
      </c>
      <c r="M161" s="7" t="s">
        <v>35</v>
      </c>
      <c r="N161" s="7" t="s">
        <v>36</v>
      </c>
      <c r="O161" s="14" t="s">
        <v>117</v>
      </c>
      <c r="P161" s="7" t="s">
        <v>13</v>
      </c>
      <c r="Q161" s="5"/>
      <c r="R161" s="5"/>
      <c r="S161" s="5">
        <v>4</v>
      </c>
      <c r="T161" s="5">
        <v>4</v>
      </c>
      <c r="U161" s="9">
        <f t="shared" si="196"/>
        <v>5.16</v>
      </c>
      <c r="V161" s="15">
        <f>U161/(D161/10000)</f>
        <v>67.984189723320171</v>
      </c>
      <c r="W161" s="15">
        <v>12</v>
      </c>
      <c r="X161" s="47">
        <f t="shared" si="198"/>
        <v>1.5</v>
      </c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s="6" customFormat="1" ht="16" x14ac:dyDescent="0.2">
      <c r="A162" s="5" t="s">
        <v>139</v>
      </c>
      <c r="B162" s="5">
        <v>1</v>
      </c>
      <c r="C162" s="5" t="s">
        <v>119</v>
      </c>
      <c r="D162" s="5">
        <v>920.5</v>
      </c>
      <c r="E162" s="14" t="s">
        <v>256</v>
      </c>
      <c r="F162" s="17">
        <v>3</v>
      </c>
      <c r="G162" s="5">
        <v>1077.5999999999999</v>
      </c>
      <c r="H162" s="9">
        <f t="shared" si="193"/>
        <v>117.06681151548071</v>
      </c>
      <c r="I162" s="5"/>
      <c r="J162" s="7">
        <v>18</v>
      </c>
      <c r="K162" s="22">
        <f t="shared" si="194"/>
        <v>51.138888888888886</v>
      </c>
      <c r="L162" s="22">
        <f t="shared" si="195"/>
        <v>195.54589896795218</v>
      </c>
      <c r="M162" s="5" t="s">
        <v>142</v>
      </c>
      <c r="N162" s="7" t="s">
        <v>140</v>
      </c>
      <c r="O162" s="14" t="s">
        <v>141</v>
      </c>
      <c r="P162" s="7" t="s">
        <v>13</v>
      </c>
      <c r="Q162" s="5"/>
      <c r="R162" s="5"/>
      <c r="S162" s="5">
        <v>15</v>
      </c>
      <c r="T162" s="5">
        <v>3</v>
      </c>
      <c r="U162" s="9">
        <f t="shared" si="196"/>
        <v>12.75</v>
      </c>
      <c r="V162" s="44">
        <f>U162/(D162/10000)</f>
        <v>138.5116784356328</v>
      </c>
      <c r="W162" s="15">
        <v>4</v>
      </c>
      <c r="X162" s="48">
        <f t="shared" si="198"/>
        <v>0.22222222222222221</v>
      </c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s="6" customFormat="1" ht="16" x14ac:dyDescent="0.2">
      <c r="A163" s="37" t="s">
        <v>411</v>
      </c>
      <c r="B163" s="5">
        <v>1</v>
      </c>
      <c r="C163" s="5" t="s">
        <v>119</v>
      </c>
      <c r="D163" s="5">
        <v>1820</v>
      </c>
      <c r="E163" s="14" t="s">
        <v>412</v>
      </c>
      <c r="F163" s="17">
        <v>4</v>
      </c>
      <c r="G163" s="5">
        <v>3398</v>
      </c>
      <c r="H163" s="43">
        <f t="shared" si="193"/>
        <v>186.7032967032967</v>
      </c>
      <c r="I163" s="5"/>
      <c r="J163" s="7">
        <v>33</v>
      </c>
      <c r="K163" s="21">
        <f t="shared" si="194"/>
        <v>55.151515151515149</v>
      </c>
      <c r="L163" s="21">
        <f t="shared" si="195"/>
        <v>181.31868131868134</v>
      </c>
      <c r="M163" s="5" t="s">
        <v>415</v>
      </c>
      <c r="N163" s="7" t="s">
        <v>413</v>
      </c>
      <c r="O163" s="14" t="s">
        <v>414</v>
      </c>
      <c r="P163" s="7" t="s">
        <v>13</v>
      </c>
      <c r="Q163" s="5"/>
      <c r="R163" s="5"/>
      <c r="S163" s="5">
        <v>23</v>
      </c>
      <c r="T163" s="5">
        <v>10</v>
      </c>
      <c r="U163" s="9">
        <f t="shared" si="196"/>
        <v>22.52</v>
      </c>
      <c r="V163" s="44">
        <f>U163/(D163/10000)</f>
        <v>123.73626373626374</v>
      </c>
      <c r="W163" s="15">
        <v>21</v>
      </c>
      <c r="X163" s="48">
        <f t="shared" si="198"/>
        <v>0.63636363636363635</v>
      </c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s="6" customFormat="1" ht="16" x14ac:dyDescent="0.2">
      <c r="A164" s="5" t="s">
        <v>4</v>
      </c>
      <c r="B164" s="5">
        <v>1</v>
      </c>
      <c r="C164" s="5" t="s">
        <v>9</v>
      </c>
      <c r="D164" s="5">
        <v>2254</v>
      </c>
      <c r="E164" s="14" t="s">
        <v>258</v>
      </c>
      <c r="F164" s="17">
        <v>4</v>
      </c>
      <c r="G164" s="5">
        <v>2118</v>
      </c>
      <c r="H164" s="9">
        <v>94</v>
      </c>
      <c r="I164" s="5"/>
      <c r="J164" s="10">
        <v>32</v>
      </c>
      <c r="K164" s="21">
        <f t="shared" si="194"/>
        <v>70.4375</v>
      </c>
      <c r="L164" s="21">
        <v>141.97</v>
      </c>
      <c r="M164" s="7" t="s">
        <v>84</v>
      </c>
      <c r="N164" s="7" t="s">
        <v>27</v>
      </c>
      <c r="O164" s="14" t="s">
        <v>85</v>
      </c>
      <c r="P164" s="7" t="s">
        <v>13</v>
      </c>
      <c r="Q164" s="5"/>
      <c r="R164" s="5"/>
      <c r="S164" s="5">
        <v>32</v>
      </c>
      <c r="T164" s="5"/>
      <c r="U164" s="43">
        <f t="shared" si="196"/>
        <v>23.68</v>
      </c>
      <c r="V164" s="15">
        <f>U164/(D164/10000)</f>
        <v>105.05767524401065</v>
      </c>
      <c r="W164" s="15">
        <v>36</v>
      </c>
      <c r="X164" s="47">
        <f t="shared" si="198"/>
        <v>1.125</v>
      </c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s="6" customFormat="1" ht="16" x14ac:dyDescent="0.2">
      <c r="A165" s="5" t="s">
        <v>176</v>
      </c>
      <c r="B165" s="5"/>
      <c r="C165" s="5"/>
      <c r="D165" s="5"/>
      <c r="E165" s="5"/>
      <c r="F165" s="17"/>
      <c r="G165" s="5"/>
      <c r="H165" s="5"/>
      <c r="I165" s="5"/>
      <c r="J165" s="7"/>
      <c r="K165" s="21"/>
      <c r="L165" s="21"/>
      <c r="M165" s="7"/>
      <c r="N165" s="7"/>
      <c r="O165" s="14"/>
      <c r="P165" s="7"/>
      <c r="Q165" s="5"/>
      <c r="R165" s="5"/>
      <c r="S165" s="5"/>
      <c r="T165" s="5"/>
      <c r="U165" s="5"/>
      <c r="V165" s="15"/>
      <c r="W165" s="15"/>
      <c r="X165" s="46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ht="16" x14ac:dyDescent="0.2">
      <c r="A166" s="5"/>
      <c r="B166" s="24"/>
      <c r="C166" s="5"/>
      <c r="D166" s="5"/>
      <c r="E166" s="5"/>
      <c r="F166" s="17"/>
      <c r="G166" s="24"/>
      <c r="H166" s="5"/>
      <c r="I166" s="5"/>
      <c r="J166" s="7"/>
      <c r="K166" s="21"/>
      <c r="L166" s="21"/>
      <c r="M166" s="7"/>
      <c r="N166" s="7"/>
      <c r="O166" s="14"/>
      <c r="P166" s="11"/>
      <c r="Q166" s="2"/>
      <c r="R166" s="2"/>
      <c r="S166" s="2"/>
      <c r="T166" s="2"/>
      <c r="U166" s="5"/>
      <c r="V166" s="15"/>
      <c r="W166" s="15"/>
      <c r="X166" s="15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6" x14ac:dyDescent="0.2">
      <c r="A167" s="5"/>
      <c r="B167" s="5">
        <f>SUM(B8:B166)</f>
        <v>150</v>
      </c>
      <c r="C167" s="5"/>
      <c r="D167" s="23">
        <f>SUM(D8:D166)</f>
        <v>141824.70000000001</v>
      </c>
      <c r="E167" s="5"/>
      <c r="F167" s="17"/>
      <c r="G167" s="5">
        <f>SUM(G8:G166)</f>
        <v>91754.399999999965</v>
      </c>
      <c r="H167" s="5"/>
      <c r="I167" s="23">
        <f>SUM(I8:I166)</f>
        <v>41</v>
      </c>
      <c r="J167" s="53">
        <f>SUM(J8:J166)</f>
        <v>1005</v>
      </c>
      <c r="K167" s="7"/>
      <c r="L167" s="27" t="s">
        <v>515</v>
      </c>
      <c r="M167" s="7"/>
      <c r="N167" s="7"/>
      <c r="O167" s="14"/>
      <c r="P167" s="11"/>
      <c r="Q167" s="2"/>
      <c r="R167" s="2"/>
      <c r="S167" s="2"/>
      <c r="T167" s="2" t="s">
        <v>484</v>
      </c>
      <c r="U167" s="45">
        <f>SUM(U8:U166)</f>
        <v>781.2200000000006</v>
      </c>
      <c r="V167" s="15">
        <f>U167*2.3</f>
        <v>1796.8060000000012</v>
      </c>
      <c r="W167" s="15" t="s">
        <v>485</v>
      </c>
      <c r="X167" s="15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6" x14ac:dyDescent="0.2">
      <c r="A168" s="26"/>
      <c r="B168" s="5" t="s">
        <v>660</v>
      </c>
      <c r="F168" s="70" t="s">
        <v>259</v>
      </c>
      <c r="G168" s="5"/>
      <c r="I168" s="5" t="s">
        <v>260</v>
      </c>
      <c r="K168" s="6"/>
      <c r="L168" s="21"/>
      <c r="M168" s="7"/>
      <c r="N168" s="7"/>
      <c r="O168" s="14"/>
      <c r="P168" s="11"/>
      <c r="Q168" s="2"/>
      <c r="R168" s="2"/>
      <c r="S168" s="2"/>
      <c r="T168" s="2"/>
      <c r="U168" s="5"/>
      <c r="V168" s="9"/>
      <c r="W168" s="15"/>
      <c r="X168" s="15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6" x14ac:dyDescent="0.2">
      <c r="A169" s="5"/>
      <c r="C169" s="5"/>
      <c r="D169" s="5"/>
      <c r="E169" s="5"/>
      <c r="Q169" s="2"/>
      <c r="R169" s="2"/>
      <c r="S169" s="2"/>
      <c r="T169" s="2"/>
      <c r="U169" s="5"/>
      <c r="V169" s="9"/>
      <c r="W169" s="15"/>
      <c r="X169" s="15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6" x14ac:dyDescent="0.2">
      <c r="Q170" s="2"/>
      <c r="R170" s="2"/>
      <c r="S170" s="2"/>
      <c r="T170" s="2"/>
      <c r="U170" s="5"/>
      <c r="V170" s="9"/>
      <c r="W170" s="15"/>
      <c r="X170" s="15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6" x14ac:dyDescent="0.2">
      <c r="Q171" s="2"/>
      <c r="R171" s="2"/>
      <c r="S171" s="2"/>
      <c r="T171" s="2"/>
      <c r="U171" s="5"/>
      <c r="V171" s="9"/>
      <c r="W171" s="15"/>
      <c r="X171" s="15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6" x14ac:dyDescent="0.2">
      <c r="Q172" s="2"/>
      <c r="R172" s="2"/>
      <c r="S172" s="2"/>
      <c r="T172" s="2"/>
      <c r="U172" s="5"/>
      <c r="V172" s="9"/>
      <c r="W172" s="15"/>
      <c r="X172" s="15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6" x14ac:dyDescent="0.2">
      <c r="Q173" s="2"/>
      <c r="R173" s="2"/>
      <c r="S173" s="2"/>
      <c r="T173" s="2"/>
      <c r="U173" s="5"/>
      <c r="V173" s="9"/>
      <c r="W173" s="15"/>
      <c r="X173" s="15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6" x14ac:dyDescent="0.2">
      <c r="Q174" s="2"/>
      <c r="R174" s="2"/>
      <c r="S174" s="2"/>
      <c r="T174" s="2"/>
      <c r="U174" s="5"/>
      <c r="V174" s="9"/>
      <c r="W174" s="9"/>
      <c r="X174" s="9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6" x14ac:dyDescent="0.2">
      <c r="Q175" s="2"/>
      <c r="R175" s="2"/>
      <c r="S175" s="2"/>
      <c r="T175" s="2"/>
      <c r="U175" s="5"/>
      <c r="V175" s="9"/>
      <c r="W175" s="9"/>
      <c r="X175" s="9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6" x14ac:dyDescent="0.2">
      <c r="Q176" s="2"/>
      <c r="R176" s="2"/>
      <c r="S176" s="2"/>
      <c r="T176" s="2"/>
      <c r="U176" s="5"/>
      <c r="V176" s="9"/>
      <c r="W176" s="9"/>
      <c r="X176" s="9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7:33" ht="16" x14ac:dyDescent="0.2">
      <c r="Q177" s="2"/>
      <c r="R177" s="2"/>
      <c r="S177" s="2"/>
      <c r="T177" s="2"/>
      <c r="U177" s="5"/>
      <c r="V177" s="9"/>
      <c r="W177" s="9"/>
      <c r="X177" s="9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7:33" ht="16" x14ac:dyDescent="0.2">
      <c r="Q178" s="2"/>
      <c r="R178" s="2"/>
      <c r="S178" s="2"/>
      <c r="T178" s="2"/>
      <c r="U178" s="5"/>
      <c r="V178" s="9"/>
      <c r="W178" s="9"/>
      <c r="X178" s="9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7:33" ht="16" x14ac:dyDescent="0.2">
      <c r="Q179" s="2"/>
      <c r="R179" s="2"/>
      <c r="S179" s="2"/>
      <c r="T179" s="2"/>
      <c r="U179" s="5"/>
      <c r="V179" s="9"/>
      <c r="W179" s="9"/>
      <c r="X179" s="9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7:33" ht="16" x14ac:dyDescent="0.2">
      <c r="Q180" s="2"/>
      <c r="R180" s="2"/>
      <c r="S180" s="2"/>
      <c r="T180" s="2"/>
      <c r="U180" s="5"/>
      <c r="V180" s="9"/>
      <c r="W180" s="9"/>
      <c r="X180" s="9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7:33" ht="16" x14ac:dyDescent="0.2">
      <c r="Q181" s="2"/>
      <c r="R181" s="2"/>
      <c r="S181" s="2"/>
      <c r="T181" s="2"/>
      <c r="U181" s="5"/>
      <c r="V181" s="9"/>
      <c r="W181" s="9"/>
      <c r="X181" s="9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7:33" ht="16" x14ac:dyDescent="0.2">
      <c r="Q182" s="2"/>
      <c r="R182" s="2"/>
      <c r="S182" s="2"/>
      <c r="T182" s="2"/>
      <c r="U182" s="5"/>
      <c r="V182" s="9"/>
      <c r="W182" s="9"/>
      <c r="X182" s="9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7:33" ht="16" x14ac:dyDescent="0.2">
      <c r="Q183" s="2"/>
      <c r="R183" s="2"/>
      <c r="S183" s="2"/>
      <c r="T183" s="2"/>
      <c r="U183" s="5"/>
      <c r="V183" s="9"/>
      <c r="W183" s="9"/>
      <c r="X183" s="9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7:33" ht="16" x14ac:dyDescent="0.2">
      <c r="Q184" s="2"/>
      <c r="R184" s="2"/>
      <c r="S184" s="2"/>
      <c r="T184" s="2"/>
      <c r="U184" s="5"/>
      <c r="V184" s="9"/>
      <c r="W184" s="9"/>
      <c r="X184" s="9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7:33" ht="16" x14ac:dyDescent="0.2">
      <c r="Q185" s="2"/>
      <c r="R185" s="2"/>
      <c r="S185" s="2"/>
      <c r="T185" s="2"/>
      <c r="U185" s="5"/>
      <c r="V185" s="9"/>
      <c r="W185" s="9"/>
      <c r="X185" s="9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7:33" ht="16" x14ac:dyDescent="0.2">
      <c r="Q186" s="2"/>
      <c r="R186" s="2"/>
      <c r="S186" s="2"/>
      <c r="T186" s="2"/>
      <c r="U186" s="5"/>
      <c r="V186" s="9"/>
      <c r="W186" s="9"/>
      <c r="X186" s="9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7:33" ht="16" x14ac:dyDescent="0.2">
      <c r="Q187" s="2"/>
      <c r="R187" s="2"/>
      <c r="S187" s="2"/>
      <c r="T187" s="2"/>
      <c r="U187" s="5"/>
      <c r="V187" s="9"/>
      <c r="W187" s="9"/>
      <c r="X187" s="9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7:33" ht="16" x14ac:dyDescent="0.2">
      <c r="Q188" s="2"/>
      <c r="R188" s="2"/>
      <c r="S188" s="2"/>
      <c r="T188" s="2"/>
      <c r="U188" s="5"/>
      <c r="V188" s="9"/>
      <c r="W188" s="9"/>
      <c r="X188" s="9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7:33" ht="16" x14ac:dyDescent="0.2">
      <c r="Q189" s="2"/>
      <c r="R189" s="2"/>
      <c r="S189" s="2"/>
      <c r="T189" s="2"/>
      <c r="U189" s="5"/>
      <c r="V189" s="9"/>
      <c r="W189" s="9"/>
      <c r="X189" s="9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7:33" ht="16" x14ac:dyDescent="0.2">
      <c r="Q190" s="2"/>
      <c r="R190" s="2"/>
      <c r="S190" s="2"/>
      <c r="T190" s="2"/>
      <c r="U190" s="5"/>
      <c r="V190" s="9"/>
      <c r="W190" s="9"/>
      <c r="X190" s="9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7:33" ht="16" x14ac:dyDescent="0.2">
      <c r="Q191" s="2"/>
      <c r="R191" s="2"/>
      <c r="S191" s="2"/>
      <c r="T191" s="2"/>
      <c r="U191" s="5"/>
      <c r="V191" s="9"/>
      <c r="W191" s="9"/>
      <c r="X191" s="9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7:33" ht="16" x14ac:dyDescent="0.2">
      <c r="Q192" s="2"/>
      <c r="R192" s="2"/>
      <c r="S192" s="2"/>
      <c r="T192" s="2"/>
      <c r="U192" s="5"/>
      <c r="V192" s="9"/>
      <c r="W192" s="9"/>
      <c r="X192" s="9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7:33" ht="16" x14ac:dyDescent="0.2">
      <c r="Q193" s="2"/>
      <c r="R193" s="2"/>
      <c r="S193" s="2"/>
      <c r="T193" s="2"/>
      <c r="U193" s="5"/>
      <c r="V193" s="9"/>
      <c r="W193" s="9"/>
      <c r="X193" s="9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7:33" ht="16" x14ac:dyDescent="0.2">
      <c r="Q194" s="2"/>
      <c r="R194" s="2"/>
      <c r="S194" s="2"/>
      <c r="T194" s="2"/>
      <c r="U194" s="5"/>
      <c r="V194" s="9"/>
      <c r="W194" s="9"/>
      <c r="X194" s="9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7:33" ht="16" x14ac:dyDescent="0.2">
      <c r="Q195" s="2"/>
      <c r="R195" s="2"/>
      <c r="S195" s="2"/>
      <c r="T195" s="2"/>
      <c r="U195" s="5"/>
      <c r="V195" s="9"/>
      <c r="W195" s="9"/>
      <c r="X195" s="9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7:33" ht="16" x14ac:dyDescent="0.2">
      <c r="Q196" s="2"/>
      <c r="R196" s="2"/>
      <c r="S196" s="2"/>
      <c r="T196" s="2"/>
      <c r="U196" s="5"/>
      <c r="V196" s="9"/>
      <c r="W196" s="9"/>
      <c r="X196" s="9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7:33" ht="16" x14ac:dyDescent="0.2">
      <c r="Q197" s="2"/>
      <c r="R197" s="2"/>
      <c r="S197" s="2"/>
      <c r="T197" s="2"/>
      <c r="U197" s="5"/>
      <c r="V197" s="9"/>
      <c r="W197" s="9"/>
      <c r="X197" s="9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7:33" ht="16" x14ac:dyDescent="0.2">
      <c r="Q198" s="2"/>
      <c r="R198" s="2"/>
      <c r="S198" s="2"/>
      <c r="T198" s="2"/>
      <c r="U198" s="5"/>
      <c r="V198" s="9"/>
      <c r="W198" s="9"/>
      <c r="X198" s="9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7:33" ht="16" x14ac:dyDescent="0.2">
      <c r="Q199" s="2"/>
      <c r="R199" s="2"/>
      <c r="S199" s="2"/>
      <c r="T199" s="2"/>
      <c r="U199" s="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7:33" ht="16" x14ac:dyDescent="0.2">
      <c r="Q200" s="2"/>
      <c r="R200" s="2"/>
      <c r="S200" s="2"/>
      <c r="T200" s="2"/>
      <c r="U200" s="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7:33" ht="16" x14ac:dyDescent="0.2">
      <c r="Q201" s="2"/>
      <c r="R201" s="2"/>
      <c r="S201" s="2"/>
      <c r="T201" s="2"/>
      <c r="U201" s="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7:33" ht="16" x14ac:dyDescent="0.2">
      <c r="Q202" s="2"/>
      <c r="R202" s="2"/>
      <c r="S202" s="2"/>
      <c r="T202" s="2"/>
      <c r="U202" s="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7:33" ht="16" x14ac:dyDescent="0.2">
      <c r="Q203" s="2"/>
      <c r="R203" s="2"/>
      <c r="S203" s="2"/>
      <c r="T203" s="2"/>
      <c r="U203" s="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7:33" ht="16" x14ac:dyDescent="0.2">
      <c r="Q204" s="2"/>
      <c r="R204" s="2"/>
      <c r="S204" s="2"/>
      <c r="T204" s="2"/>
      <c r="U204" s="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7:33" ht="16" x14ac:dyDescent="0.2">
      <c r="U205" s="5"/>
    </row>
    <row r="206" spans="17:33" ht="16" x14ac:dyDescent="0.2">
      <c r="U206" s="5"/>
    </row>
  </sheetData>
  <phoneticPr fontId="1" type="noConversion"/>
  <printOptions gridLines="1"/>
  <pageMargins left="0.55000000000000004" right="0.39" top="0.59" bottom="0.79" header="0.51" footer="0.51"/>
  <pageSetup paperSize="8" scale="4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Evans</dc:creator>
  <cp:lastModifiedBy>Andrew Evans</cp:lastModifiedBy>
  <cp:lastPrinted>2024-11-03T02:22:51Z</cp:lastPrinted>
  <dcterms:created xsi:type="dcterms:W3CDTF">2003-04-16T19:43:20Z</dcterms:created>
  <dcterms:modified xsi:type="dcterms:W3CDTF">2025-07-01T02:54:02Z</dcterms:modified>
</cp:coreProperties>
</file>